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0" windowWidth="23250" windowHeight="12255"/>
  </bookViews>
  <sheets>
    <sheet name="12мес2021" sheetId="1" r:id="rId1"/>
    <sheet name="Лист2" sheetId="3" r:id="rId2"/>
  </sheets>
  <definedNames>
    <definedName name="_xlnm.Print_Area" localSheetId="0">'12мес2021'!$A$1:$AS$40</definedName>
  </definedNames>
  <calcPr calcId="145621"/>
</workbook>
</file>

<file path=xl/calcChain.xml><?xml version="1.0" encoding="utf-8"?>
<calcChain xmlns="http://schemas.openxmlformats.org/spreadsheetml/2006/main">
  <c r="Y37" i="1" l="1"/>
  <c r="Q37" i="1" l="1"/>
  <c r="G35" i="1" l="1"/>
  <c r="G34" i="1"/>
  <c r="G33" i="1"/>
  <c r="AI37" i="1" l="1"/>
  <c r="K37" i="1"/>
  <c r="AG37" i="1"/>
  <c r="I37" i="1"/>
  <c r="AH37" i="1"/>
  <c r="AF37" i="1"/>
  <c r="AD37" i="1"/>
  <c r="AE37" i="1"/>
  <c r="W37" i="1"/>
  <c r="O37" i="1"/>
  <c r="G37" i="1"/>
  <c r="AC37" i="1"/>
  <c r="AA37" i="1"/>
  <c r="U37" i="1"/>
  <c r="S37" i="1"/>
  <c r="M37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7" i="1"/>
  <c r="AK8" i="1"/>
  <c r="AI30" i="1"/>
  <c r="AI31" i="1"/>
  <c r="AI32" i="1"/>
  <c r="AI29" i="1"/>
  <c r="AI24" i="1"/>
  <c r="AI18" i="1"/>
  <c r="AI16" i="1"/>
  <c r="AI13" i="1"/>
  <c r="AI9" i="1"/>
  <c r="AI10" i="1"/>
  <c r="AI11" i="1"/>
  <c r="AI12" i="1"/>
  <c r="AI14" i="1"/>
  <c r="AI15" i="1"/>
  <c r="AI17" i="1"/>
  <c r="AI19" i="1"/>
  <c r="AI20" i="1"/>
  <c r="AI21" i="1"/>
  <c r="AI22" i="1"/>
  <c r="AI23" i="1"/>
  <c r="AI25" i="1"/>
  <c r="AI26" i="1"/>
  <c r="AI27" i="1"/>
  <c r="AI28" i="1"/>
  <c r="AI33" i="1"/>
  <c r="AI34" i="1"/>
  <c r="AI35" i="1"/>
  <c r="AI8" i="1"/>
  <c r="AG30" i="1"/>
  <c r="AG31" i="1"/>
  <c r="AG32" i="1"/>
  <c r="AG29" i="1"/>
  <c r="AG24" i="1"/>
  <c r="AG18" i="1"/>
  <c r="AG16" i="1"/>
  <c r="AG13" i="1"/>
  <c r="AG9" i="1"/>
  <c r="AG10" i="1"/>
  <c r="AG11" i="1"/>
  <c r="AG12" i="1"/>
  <c r="AG14" i="1"/>
  <c r="AG15" i="1"/>
  <c r="AG17" i="1"/>
  <c r="AG19" i="1"/>
  <c r="AG20" i="1"/>
  <c r="AG21" i="1"/>
  <c r="AG22" i="1"/>
  <c r="AG23" i="1"/>
  <c r="AG25" i="1"/>
  <c r="AG26" i="1"/>
  <c r="AG27" i="1"/>
  <c r="AG28" i="1"/>
  <c r="AG33" i="1"/>
  <c r="AG34" i="1"/>
  <c r="AG35" i="1"/>
  <c r="AG8" i="1"/>
  <c r="AE30" i="1"/>
  <c r="AE31" i="1"/>
  <c r="AE32" i="1"/>
  <c r="AE29" i="1"/>
  <c r="AE24" i="1"/>
  <c r="AE18" i="1"/>
  <c r="AE16" i="1"/>
  <c r="AE13" i="1"/>
  <c r="AE9" i="1"/>
  <c r="AE10" i="1"/>
  <c r="AE11" i="1"/>
  <c r="AE12" i="1"/>
  <c r="AE14" i="1"/>
  <c r="AE15" i="1"/>
  <c r="AE17" i="1"/>
  <c r="AE19" i="1"/>
  <c r="AE20" i="1"/>
  <c r="AE21" i="1"/>
  <c r="AE22" i="1"/>
  <c r="AE23" i="1"/>
  <c r="AE25" i="1"/>
  <c r="AE26" i="1"/>
  <c r="AE27" i="1"/>
  <c r="AE28" i="1"/>
  <c r="AE33" i="1"/>
  <c r="AE34" i="1"/>
  <c r="AE35" i="1"/>
  <c r="AE8" i="1"/>
  <c r="AH9" i="1" l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8" i="1"/>
  <c r="AC30" i="1"/>
  <c r="AC31" i="1"/>
  <c r="AC32" i="1"/>
  <c r="AC29" i="1"/>
  <c r="AC24" i="1"/>
  <c r="AC18" i="1"/>
  <c r="AC16" i="1"/>
  <c r="AC13" i="1"/>
  <c r="AC9" i="1"/>
  <c r="AC10" i="1"/>
  <c r="AC11" i="1"/>
  <c r="AC12" i="1"/>
  <c r="AC14" i="1"/>
  <c r="AC15" i="1"/>
  <c r="AC17" i="1"/>
  <c r="AC19" i="1"/>
  <c r="AC20" i="1"/>
  <c r="AC21" i="1"/>
  <c r="AC22" i="1"/>
  <c r="AC23" i="1"/>
  <c r="AC25" i="1"/>
  <c r="AC26" i="1"/>
  <c r="AC27" i="1"/>
  <c r="AC28" i="1"/>
  <c r="AC33" i="1"/>
  <c r="AC34" i="1"/>
  <c r="AC35" i="1"/>
  <c r="AC8" i="1"/>
  <c r="AA30" i="1"/>
  <c r="AA31" i="1"/>
  <c r="AA32" i="1"/>
  <c r="AA29" i="1"/>
  <c r="AA24" i="1"/>
  <c r="AA18" i="1"/>
  <c r="AA16" i="1"/>
  <c r="AA13" i="1"/>
  <c r="AA9" i="1"/>
  <c r="AA10" i="1"/>
  <c r="AA11" i="1"/>
  <c r="AA12" i="1"/>
  <c r="AA14" i="1"/>
  <c r="AA15" i="1"/>
  <c r="AA17" i="1"/>
  <c r="AA19" i="1"/>
  <c r="AA20" i="1"/>
  <c r="AA21" i="1"/>
  <c r="AA22" i="1"/>
  <c r="AA23" i="1"/>
  <c r="AA25" i="1"/>
  <c r="AA26" i="1"/>
  <c r="AA27" i="1"/>
  <c r="AA28" i="1"/>
  <c r="AA33" i="1"/>
  <c r="AA34" i="1"/>
  <c r="AA35" i="1"/>
  <c r="AA8" i="1"/>
  <c r="Y30" i="1"/>
  <c r="Y31" i="1"/>
  <c r="Y32" i="1"/>
  <c r="Y29" i="1"/>
  <c r="Y24" i="1"/>
  <c r="Y18" i="1"/>
  <c r="Y16" i="1"/>
  <c r="Y13" i="1"/>
  <c r="Y9" i="1"/>
  <c r="Y10" i="1"/>
  <c r="Y11" i="1"/>
  <c r="Y12" i="1"/>
  <c r="Y14" i="1"/>
  <c r="Y15" i="1"/>
  <c r="Y17" i="1"/>
  <c r="Y19" i="1"/>
  <c r="Y20" i="1"/>
  <c r="Y21" i="1"/>
  <c r="Y22" i="1"/>
  <c r="Y23" i="1"/>
  <c r="Y25" i="1"/>
  <c r="Y26" i="1"/>
  <c r="Y27" i="1"/>
  <c r="Y28" i="1"/>
  <c r="Y33" i="1"/>
  <c r="Y34" i="1"/>
  <c r="Y35" i="1"/>
  <c r="Y8" i="1"/>
  <c r="W30" i="1"/>
  <c r="W31" i="1"/>
  <c r="W32" i="1"/>
  <c r="W29" i="1"/>
  <c r="W18" i="1"/>
  <c r="W24" i="1"/>
  <c r="W16" i="1"/>
  <c r="W13" i="1"/>
  <c r="W9" i="1"/>
  <c r="W10" i="1"/>
  <c r="W11" i="1"/>
  <c r="W12" i="1"/>
  <c r="W14" i="1"/>
  <c r="W15" i="1"/>
  <c r="W17" i="1"/>
  <c r="W19" i="1"/>
  <c r="W20" i="1"/>
  <c r="W21" i="1"/>
  <c r="W22" i="1"/>
  <c r="W23" i="1"/>
  <c r="W25" i="1"/>
  <c r="W26" i="1"/>
  <c r="W27" i="1"/>
  <c r="W28" i="1"/>
  <c r="W33" i="1"/>
  <c r="W34" i="1"/>
  <c r="W35" i="1"/>
  <c r="W8" i="1"/>
  <c r="U30" i="1"/>
  <c r="U31" i="1"/>
  <c r="U32" i="1"/>
  <c r="U29" i="1"/>
  <c r="U24" i="1"/>
  <c r="U18" i="1"/>
  <c r="U16" i="1"/>
  <c r="U13" i="1"/>
  <c r="U9" i="1"/>
  <c r="U10" i="1"/>
  <c r="U11" i="1"/>
  <c r="U12" i="1"/>
  <c r="U14" i="1"/>
  <c r="U15" i="1"/>
  <c r="U17" i="1"/>
  <c r="U19" i="1"/>
  <c r="U20" i="1"/>
  <c r="U21" i="1"/>
  <c r="U22" i="1"/>
  <c r="U23" i="1"/>
  <c r="U25" i="1"/>
  <c r="U26" i="1"/>
  <c r="U27" i="1"/>
  <c r="U28" i="1"/>
  <c r="U33" i="1"/>
  <c r="U34" i="1"/>
  <c r="U35" i="1"/>
  <c r="U8" i="1"/>
  <c r="S30" i="1"/>
  <c r="S31" i="1"/>
  <c r="S32" i="1"/>
  <c r="S29" i="1"/>
  <c r="S24" i="1"/>
  <c r="S18" i="1"/>
  <c r="S16" i="1"/>
  <c r="S13" i="1"/>
  <c r="S9" i="1"/>
  <c r="S10" i="1"/>
  <c r="S11" i="1"/>
  <c r="S12" i="1"/>
  <c r="S14" i="1"/>
  <c r="S15" i="1"/>
  <c r="S17" i="1"/>
  <c r="S19" i="1"/>
  <c r="S20" i="1"/>
  <c r="S21" i="1"/>
  <c r="S22" i="1"/>
  <c r="S23" i="1"/>
  <c r="S25" i="1"/>
  <c r="S26" i="1"/>
  <c r="S27" i="1"/>
  <c r="S28" i="1"/>
  <c r="S33" i="1"/>
  <c r="S34" i="1"/>
  <c r="S35" i="1"/>
  <c r="S8" i="1"/>
  <c r="Q30" i="1"/>
  <c r="Q31" i="1"/>
  <c r="Q32" i="1"/>
  <c r="Q29" i="1"/>
  <c r="Q24" i="1"/>
  <c r="Q18" i="1"/>
  <c r="O16" i="1"/>
  <c r="Q16" i="1"/>
  <c r="Q13" i="1"/>
  <c r="Q9" i="1"/>
  <c r="Q10" i="1"/>
  <c r="Q11" i="1"/>
  <c r="Q12" i="1"/>
  <c r="Q14" i="1"/>
  <c r="Q15" i="1"/>
  <c r="Q17" i="1"/>
  <c r="Q19" i="1"/>
  <c r="Q20" i="1"/>
  <c r="Q21" i="1"/>
  <c r="Q22" i="1"/>
  <c r="Q23" i="1"/>
  <c r="Q25" i="1"/>
  <c r="Q26" i="1"/>
  <c r="Q27" i="1"/>
  <c r="Q28" i="1"/>
  <c r="Q33" i="1"/>
  <c r="Q34" i="1"/>
  <c r="Q35" i="1"/>
  <c r="Q8" i="1"/>
  <c r="O30" i="1"/>
  <c r="O31" i="1"/>
  <c r="O32" i="1"/>
  <c r="O29" i="1"/>
  <c r="O24" i="1"/>
  <c r="O18" i="1"/>
  <c r="O13" i="1"/>
  <c r="O9" i="1"/>
  <c r="O10" i="1"/>
  <c r="O11" i="1"/>
  <c r="O12" i="1"/>
  <c r="O14" i="1"/>
  <c r="O15" i="1"/>
  <c r="O17" i="1"/>
  <c r="O19" i="1"/>
  <c r="O20" i="1"/>
  <c r="O21" i="1"/>
  <c r="O22" i="1"/>
  <c r="O23" i="1"/>
  <c r="O25" i="1"/>
  <c r="O26" i="1"/>
  <c r="O27" i="1"/>
  <c r="O28" i="1"/>
  <c r="O33" i="1"/>
  <c r="O34" i="1"/>
  <c r="O35" i="1"/>
  <c r="O8" i="1"/>
  <c r="M34" i="1"/>
  <c r="M30" i="1"/>
  <c r="M31" i="1"/>
  <c r="M32" i="1"/>
  <c r="M29" i="1"/>
  <c r="M24" i="1"/>
  <c r="M18" i="1"/>
  <c r="M16" i="1"/>
  <c r="M13" i="1"/>
  <c r="M9" i="1"/>
  <c r="M10" i="1"/>
  <c r="M11" i="1"/>
  <c r="M12" i="1"/>
  <c r="M14" i="1"/>
  <c r="M15" i="1"/>
  <c r="M17" i="1"/>
  <c r="M19" i="1"/>
  <c r="M20" i="1"/>
  <c r="M21" i="1"/>
  <c r="M22" i="1"/>
  <c r="M23" i="1"/>
  <c r="M25" i="1"/>
  <c r="M26" i="1"/>
  <c r="M27" i="1"/>
  <c r="M28" i="1"/>
  <c r="M33" i="1"/>
  <c r="M35" i="1"/>
  <c r="M8" i="1"/>
  <c r="K30" i="1"/>
  <c r="K31" i="1"/>
  <c r="K32" i="1"/>
  <c r="K29" i="1"/>
  <c r="K24" i="1"/>
  <c r="K18" i="1"/>
  <c r="K16" i="1"/>
  <c r="K13" i="1"/>
  <c r="K9" i="1"/>
  <c r="K10" i="1"/>
  <c r="K11" i="1"/>
  <c r="K12" i="1"/>
  <c r="K14" i="1"/>
  <c r="K15" i="1"/>
  <c r="K17" i="1"/>
  <c r="K19" i="1"/>
  <c r="K20" i="1"/>
  <c r="K21" i="1"/>
  <c r="K22" i="1"/>
  <c r="K23" i="1"/>
  <c r="K25" i="1"/>
  <c r="K26" i="1"/>
  <c r="K27" i="1"/>
  <c r="K28" i="1"/>
  <c r="K33" i="1"/>
  <c r="K34" i="1"/>
  <c r="K35" i="1"/>
  <c r="K8" i="1"/>
  <c r="I30" i="1"/>
  <c r="I31" i="1"/>
  <c r="I32" i="1"/>
  <c r="I29" i="1"/>
  <c r="I24" i="1"/>
  <c r="I18" i="1"/>
  <c r="I16" i="1"/>
  <c r="I13" i="1"/>
  <c r="I9" i="1"/>
  <c r="I10" i="1"/>
  <c r="I11" i="1"/>
  <c r="I12" i="1"/>
  <c r="I14" i="1"/>
  <c r="I15" i="1"/>
  <c r="I17" i="1"/>
  <c r="I19" i="1"/>
  <c r="I20" i="1"/>
  <c r="I21" i="1"/>
  <c r="I22" i="1"/>
  <c r="I23" i="1"/>
  <c r="I25" i="1"/>
  <c r="I26" i="1"/>
  <c r="I27" i="1"/>
  <c r="I28" i="1"/>
  <c r="I33" i="1"/>
  <c r="I34" i="1"/>
  <c r="I35" i="1"/>
  <c r="I8" i="1"/>
  <c r="G31" i="1"/>
  <c r="G32" i="1"/>
  <c r="G30" i="1"/>
  <c r="G29" i="1"/>
  <c r="G26" i="1"/>
  <c r="G27" i="1"/>
  <c r="G28" i="1"/>
  <c r="G25" i="1"/>
  <c r="G24" i="1"/>
  <c r="G20" i="1"/>
  <c r="G21" i="1"/>
  <c r="G22" i="1"/>
  <c r="G23" i="1"/>
  <c r="G19" i="1"/>
  <c r="G18" i="1"/>
  <c r="G17" i="1"/>
  <c r="G16" i="1"/>
  <c r="G15" i="1"/>
  <c r="G14" i="1"/>
  <c r="G13" i="1"/>
  <c r="G9" i="1"/>
  <c r="G10" i="1"/>
  <c r="G11" i="1"/>
  <c r="G12" i="1"/>
  <c r="G8" i="1"/>
  <c r="B37" i="1"/>
  <c r="AJ37" i="1" l="1"/>
  <c r="Z37" i="1"/>
  <c r="R37" i="1" l="1"/>
  <c r="J37" i="1"/>
  <c r="AB37" i="1" l="1"/>
  <c r="X37" i="1"/>
  <c r="V37" i="1"/>
  <c r="T37" i="1"/>
  <c r="N37" i="1"/>
  <c r="P37" i="1"/>
  <c r="L37" i="1" l="1"/>
  <c r="H37" i="1"/>
  <c r="F37" i="1"/>
</calcChain>
</file>

<file path=xl/sharedStrings.xml><?xml version="1.0" encoding="utf-8"?>
<sst xmlns="http://schemas.openxmlformats.org/spreadsheetml/2006/main" count="249" uniqueCount="71">
  <si>
    <t>Наименование судов</t>
  </si>
  <si>
    <t>Уголовных дел</t>
  </si>
  <si>
    <t>Всего</t>
  </si>
  <si>
    <t>%</t>
  </si>
  <si>
    <t>01. Бондарский</t>
  </si>
  <si>
    <t>02. Гавриловский</t>
  </si>
  <si>
    <t>03. Жердевский</t>
  </si>
  <si>
    <t>04. Знаменский</t>
  </si>
  <si>
    <t>05. Инжавинский</t>
  </si>
  <si>
    <t>06. Кирсановский</t>
  </si>
  <si>
    <t>07. г.Котовск</t>
  </si>
  <si>
    <t>08. Мичуринский</t>
  </si>
  <si>
    <t>10. Мордовский</t>
  </si>
  <si>
    <t>11. Моршанский</t>
  </si>
  <si>
    <t>12. Мучкапский</t>
  </si>
  <si>
    <t>13. Никифоровский</t>
  </si>
  <si>
    <t>14. Первомайский</t>
  </si>
  <si>
    <t>15. Петровский</t>
  </si>
  <si>
    <t>16. Пичаевский</t>
  </si>
  <si>
    <t>17. Рассказовский</t>
  </si>
  <si>
    <t>18. Ржаксинский</t>
  </si>
  <si>
    <t>19. Сампурский</t>
  </si>
  <si>
    <t>20. Сосновский</t>
  </si>
  <si>
    <t>21. Староюрьевский</t>
  </si>
  <si>
    <t>22. Тамбовский</t>
  </si>
  <si>
    <t>23. Октябрьский</t>
  </si>
  <si>
    <t>24. Ленинский</t>
  </si>
  <si>
    <t>25. Советский</t>
  </si>
  <si>
    <t>26. Токаревский</t>
  </si>
  <si>
    <t>27. Уваровский</t>
  </si>
  <si>
    <t>28. Уметский</t>
  </si>
  <si>
    <t>Среднеобластные показатели</t>
  </si>
  <si>
    <t>Управление Судебного департамента в Тамбовской области</t>
  </si>
  <si>
    <t>Сроки судебного разбирательства.</t>
  </si>
  <si>
    <t>-</t>
  </si>
  <si>
    <t>Дел об административных правонарушениях</t>
  </si>
  <si>
    <t>Материалов</t>
  </si>
  <si>
    <t>По уголовным делам</t>
  </si>
  <si>
    <t>По делам об административных правонарушениях</t>
  </si>
  <si>
    <t>Апелляционная инстанция</t>
  </si>
  <si>
    <t>в порядке уголовного судопроизводства</t>
  </si>
  <si>
    <t>в порядке законодательства по делам об административных правонарушениях</t>
  </si>
  <si>
    <t xml:space="preserve">рассмотрено </t>
  </si>
  <si>
    <t>рассмотрено</t>
  </si>
  <si>
    <t>поступило дел и материалов в суд</t>
  </si>
  <si>
    <t xml:space="preserve">по делам об административных правонарушениях в сроки свыше установленных </t>
  </si>
  <si>
    <t xml:space="preserve"> </t>
  </si>
  <si>
    <t xml:space="preserve">по гражданским делам в сроки свыше установленных </t>
  </si>
  <si>
    <t xml:space="preserve">по административным делам в сроки свыше установленных </t>
  </si>
  <si>
    <t>по уголовным делам свыше установленных</t>
  </si>
  <si>
    <t>Гражданских дел</t>
  </si>
  <si>
    <t>в порядке гражданского судопроизводства</t>
  </si>
  <si>
    <t>в порядке администратовного судопроизводства</t>
  </si>
  <si>
    <t>По гражданским делам</t>
  </si>
  <si>
    <t>По административным делам</t>
  </si>
  <si>
    <t>6 мес. 2022г.</t>
  </si>
  <si>
    <t>6 мес. 2023г.</t>
  </si>
  <si>
    <t>6 мес. 2023 г.</t>
  </si>
  <si>
    <t>09. г.Мичуринск *</t>
  </si>
  <si>
    <t>июль 2023 год</t>
  </si>
  <si>
    <t>* - показатели по Мичуринскому городскому суду за 6 месяцев 2023 года предоставлены из расчета 3 месяцев 2023 года</t>
  </si>
  <si>
    <t>Административных дел</t>
  </si>
  <si>
    <t>Уголовная специализация</t>
  </si>
  <si>
    <t>Гражданская специализация</t>
  </si>
  <si>
    <t>Административная  специализация</t>
  </si>
  <si>
    <t>Общая штатная численность</t>
  </si>
  <si>
    <t xml:space="preserve">Штат судей по специализациям   </t>
  </si>
  <si>
    <t>ИТОГО: По уголовной специализации</t>
  </si>
  <si>
    <t>ИТОГО: По гражданской специализации</t>
  </si>
  <si>
    <t>Итого: По администтративной специализации</t>
  </si>
  <si>
    <t xml:space="preserve">  Нагрузка районных (городских) судов Тамбовской области за 6 мес. 2023 года.                                                                                                                                                                                                                                               (по штатной численности судей и по расмотренным делам)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</si>
</sst>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;[Red]0.0"/>
    <numFmt numFmtId="166" formatCode="0;[Red]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64"/>
      <name val="Arial"/>
      <family val="2"/>
      <charset val="204"/>
    </font>
    <font>
      <sz val="12"/>
      <color indexed="6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sz val="10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 applyNumberFormat="0"/>
    <xf numFmtId="0" fontId="17" fillId="0" borderId="0" applyNumberFormat="0"/>
    <xf numFmtId="0" fontId="18" fillId="0" borderId="0" applyNumberFormat="0"/>
  </cellStyleXfs>
  <cellXfs count="175">
    <xf numFmtId="0" fontId="0" fillId="0" borderId="0" xfId="0"/>
    <xf numFmtId="0" fontId="2" fillId="0" borderId="0" xfId="0" applyFont="1" applyFill="1"/>
    <xf numFmtId="0" fontId="6" fillId="0" borderId="0" xfId="0" applyFont="1" applyFill="1"/>
    <xf numFmtId="0" fontId="5" fillId="0" borderId="26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2" fillId="0" borderId="0" xfId="0" applyFont="1" applyFill="1" applyBorder="1"/>
    <xf numFmtId="0" fontId="2" fillId="0" borderId="34" xfId="0" applyFont="1" applyFill="1" applyBorder="1"/>
    <xf numFmtId="0" fontId="16" fillId="0" borderId="0" xfId="0" applyFont="1" applyFill="1" applyBorder="1"/>
    <xf numFmtId="0" fontId="16" fillId="0" borderId="5" xfId="0" applyFont="1" applyFill="1" applyBorder="1"/>
    <xf numFmtId="0" fontId="10" fillId="0" borderId="0" xfId="0" applyFont="1" applyFill="1"/>
    <xf numFmtId="0" fontId="7" fillId="0" borderId="24" xfId="0" applyFont="1" applyFill="1" applyBorder="1" applyAlignment="1">
      <alignment horizontal="center" vertical="center"/>
    </xf>
    <xf numFmtId="0" fontId="9" fillId="0" borderId="36" xfId="0" applyFont="1" applyFill="1" applyBorder="1"/>
    <xf numFmtId="0" fontId="9" fillId="0" borderId="16" xfId="0" applyFont="1" applyFill="1" applyBorder="1"/>
    <xf numFmtId="0" fontId="9" fillId="0" borderId="19" xfId="0" applyFont="1" applyFill="1" applyBorder="1"/>
    <xf numFmtId="164" fontId="13" fillId="0" borderId="35" xfId="0" applyNumberFormat="1" applyFont="1" applyFill="1" applyBorder="1" applyAlignment="1">
      <alignment horizontal="center" vertical="center"/>
    </xf>
    <xf numFmtId="164" fontId="13" fillId="0" borderId="8" xfId="0" applyNumberFormat="1" applyFont="1" applyFill="1" applyBorder="1" applyAlignment="1">
      <alignment horizontal="center" vertical="center"/>
    </xf>
    <xf numFmtId="164" fontId="13" fillId="0" borderId="13" xfId="0" applyNumberFormat="1" applyFont="1" applyFill="1" applyBorder="1" applyAlignment="1">
      <alignment horizontal="center" vertical="center"/>
    </xf>
    <xf numFmtId="164" fontId="13" fillId="0" borderId="33" xfId="0" applyNumberFormat="1" applyFont="1" applyFill="1" applyBorder="1" applyAlignment="1">
      <alignment horizontal="center" vertical="center"/>
    </xf>
    <xf numFmtId="164" fontId="13" fillId="0" borderId="25" xfId="0" applyNumberFormat="1" applyFont="1" applyFill="1" applyBorder="1" applyAlignment="1">
      <alignment horizontal="center" vertical="center"/>
    </xf>
    <xf numFmtId="164" fontId="10" fillId="0" borderId="13" xfId="0" applyNumberFormat="1" applyFont="1" applyFill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center" vertical="center"/>
    </xf>
    <xf numFmtId="164" fontId="10" fillId="0" borderId="8" xfId="0" applyNumberFormat="1" applyFont="1" applyFill="1" applyBorder="1" applyAlignment="1">
      <alignment horizontal="center" vertical="center"/>
    </xf>
    <xf numFmtId="164" fontId="12" fillId="0" borderId="26" xfId="4" applyNumberFormat="1" applyFont="1" applyBorder="1" applyAlignment="1">
      <alignment horizontal="center" vertical="center"/>
    </xf>
    <xf numFmtId="0" fontId="10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top"/>
    </xf>
    <xf numFmtId="164" fontId="13" fillId="0" borderId="17" xfId="0" applyNumberFormat="1" applyFont="1" applyFill="1" applyBorder="1" applyAlignment="1">
      <alignment horizontal="center" vertical="center"/>
    </xf>
    <xf numFmtId="1" fontId="13" fillId="2" borderId="5" xfId="0" applyNumberFormat="1" applyFont="1" applyFill="1" applyBorder="1" applyAlignment="1">
      <alignment horizontal="center" vertical="center"/>
    </xf>
    <xf numFmtId="164" fontId="13" fillId="0" borderId="43" xfId="0" applyNumberFormat="1" applyFont="1" applyFill="1" applyBorder="1" applyAlignment="1">
      <alignment horizontal="center" vertical="center"/>
    </xf>
    <xf numFmtId="0" fontId="10" fillId="0" borderId="0" xfId="0" applyFont="1" applyFill="1" applyAlignment="1"/>
    <xf numFmtId="164" fontId="10" fillId="0" borderId="31" xfId="0" applyNumberFormat="1" applyFont="1" applyFill="1" applyBorder="1" applyAlignment="1">
      <alignment horizontal="center" vertical="center"/>
    </xf>
    <xf numFmtId="164" fontId="10" fillId="0" borderId="32" xfId="0" applyNumberFormat="1" applyFont="1" applyFill="1" applyBorder="1" applyAlignment="1">
      <alignment horizontal="center" vertical="center"/>
    </xf>
    <xf numFmtId="1" fontId="13" fillId="4" borderId="5" xfId="0" applyNumberFormat="1" applyFont="1" applyFill="1" applyBorder="1" applyAlignment="1">
      <alignment horizontal="center" vertical="center"/>
    </xf>
    <xf numFmtId="1" fontId="10" fillId="4" borderId="5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22" fillId="0" borderId="39" xfId="0" applyFont="1" applyFill="1" applyBorder="1" applyAlignment="1">
      <alignment horizontal="center" vertical="center" wrapText="1"/>
    </xf>
    <xf numFmtId="0" fontId="22" fillId="0" borderId="32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25" xfId="0" applyFont="1" applyFill="1" applyBorder="1" applyAlignment="1">
      <alignment horizontal="center" vertical="center" wrapText="1"/>
    </xf>
    <xf numFmtId="165" fontId="8" fillId="4" borderId="4" xfId="3" applyNumberFormat="1" applyFont="1" applyFill="1" applyBorder="1" applyAlignment="1">
      <alignment horizontal="center" vertical="center" wrapText="1"/>
    </xf>
    <xf numFmtId="165" fontId="8" fillId="2" borderId="4" xfId="3" applyNumberFormat="1" applyFont="1" applyFill="1" applyBorder="1" applyAlignment="1">
      <alignment horizontal="center" vertical="center" wrapText="1"/>
    </xf>
    <xf numFmtId="164" fontId="10" fillId="0" borderId="44" xfId="0" applyNumberFormat="1" applyFont="1" applyFill="1" applyBorder="1" applyAlignment="1">
      <alignment horizontal="center" vertical="center"/>
    </xf>
    <xf numFmtId="164" fontId="10" fillId="0" borderId="17" xfId="0" applyNumberFormat="1" applyFont="1" applyFill="1" applyBorder="1" applyAlignment="1">
      <alignment horizontal="center" vertical="center"/>
    </xf>
    <xf numFmtId="1" fontId="10" fillId="2" borderId="5" xfId="0" applyNumberFormat="1" applyFont="1" applyFill="1" applyBorder="1" applyAlignment="1">
      <alignment horizontal="center" vertical="center"/>
    </xf>
    <xf numFmtId="164" fontId="10" fillId="0" borderId="1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15" fillId="0" borderId="24" xfId="0" applyFont="1" applyFill="1" applyBorder="1" applyAlignment="1">
      <alignment vertical="center" wrapText="1"/>
    </xf>
    <xf numFmtId="0" fontId="15" fillId="0" borderId="33" xfId="0" applyFont="1" applyFill="1" applyBorder="1" applyAlignment="1">
      <alignment vertical="center" wrapText="1"/>
    </xf>
    <xf numFmtId="0" fontId="15" fillId="0" borderId="25" xfId="0" applyFont="1" applyFill="1" applyBorder="1" applyAlignment="1">
      <alignment vertical="center" wrapText="1"/>
    </xf>
    <xf numFmtId="164" fontId="13" fillId="0" borderId="46" xfId="0" applyNumberFormat="1" applyFont="1" applyFill="1" applyBorder="1" applyAlignment="1">
      <alignment horizontal="center" vertical="center"/>
    </xf>
    <xf numFmtId="164" fontId="10" fillId="0" borderId="46" xfId="0" applyNumberFormat="1" applyFont="1" applyFill="1" applyBorder="1" applyAlignment="1">
      <alignment horizontal="center" vertical="center"/>
    </xf>
    <xf numFmtId="164" fontId="10" fillId="0" borderId="43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0" fillId="0" borderId="7" xfId="0" applyFont="1" applyFill="1" applyBorder="1" applyAlignment="1">
      <alignment horizontal="center" vertical="center"/>
    </xf>
    <xf numFmtId="0" fontId="10" fillId="0" borderId="51" xfId="0" applyFont="1" applyFill="1" applyBorder="1" applyAlignment="1">
      <alignment horizontal="center" vertical="center"/>
    </xf>
    <xf numFmtId="0" fontId="14" fillId="0" borderId="52" xfId="0" applyFont="1" applyFill="1" applyBorder="1" applyAlignment="1">
      <alignment horizontal="center" vertical="center"/>
    </xf>
    <xf numFmtId="0" fontId="14" fillId="0" borderId="53" xfId="0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164" fontId="13" fillId="0" borderId="3" xfId="0" applyNumberFormat="1" applyFont="1" applyFill="1" applyBorder="1" applyAlignment="1">
      <alignment horizontal="center" vertical="center"/>
    </xf>
    <xf numFmtId="164" fontId="13" fillId="0" borderId="32" xfId="0" applyNumberFormat="1" applyFont="1" applyFill="1" applyBorder="1" applyAlignment="1">
      <alignment horizontal="center" vertical="center"/>
    </xf>
    <xf numFmtId="164" fontId="13" fillId="0" borderId="54" xfId="0" applyNumberFormat="1" applyFont="1" applyFill="1" applyBorder="1" applyAlignment="1">
      <alignment horizontal="center" vertical="center"/>
    </xf>
    <xf numFmtId="164" fontId="13" fillId="0" borderId="15" xfId="0" applyNumberFormat="1" applyFont="1" applyFill="1" applyBorder="1" applyAlignment="1">
      <alignment horizontal="center" vertical="center"/>
    </xf>
    <xf numFmtId="164" fontId="13" fillId="0" borderId="55" xfId="0" applyNumberFormat="1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1" fontId="13" fillId="2" borderId="56" xfId="0" applyNumberFormat="1" applyFont="1" applyFill="1" applyBorder="1" applyAlignment="1">
      <alignment horizontal="center" vertical="center"/>
    </xf>
    <xf numFmtId="1" fontId="13" fillId="2" borderId="4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/>
    <xf numFmtId="0" fontId="9" fillId="0" borderId="34" xfId="0" applyFont="1" applyFill="1" applyBorder="1" applyAlignment="1"/>
    <xf numFmtId="0" fontId="2" fillId="0" borderId="34" xfId="0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center"/>
    </xf>
    <xf numFmtId="165" fontId="16" fillId="0" borderId="24" xfId="0" applyNumberFormat="1" applyFont="1" applyFill="1" applyBorder="1" applyAlignment="1">
      <alignment horizontal="center" vertical="center" wrapText="1"/>
    </xf>
    <xf numFmtId="166" fontId="10" fillId="0" borderId="24" xfId="0" applyNumberFormat="1" applyFont="1" applyFill="1" applyBorder="1" applyAlignment="1">
      <alignment horizontal="center" vertical="center" wrapText="1"/>
    </xf>
    <xf numFmtId="1" fontId="12" fillId="2" borderId="5" xfId="1" applyNumberFormat="1" applyFont="1" applyFill="1" applyBorder="1" applyAlignment="1">
      <alignment horizontal="center" vertical="center"/>
    </xf>
    <xf numFmtId="164" fontId="10" fillId="0" borderId="57" xfId="0" applyNumberFormat="1" applyFont="1" applyBorder="1" applyAlignment="1">
      <alignment horizontal="center" vertical="center"/>
    </xf>
    <xf numFmtId="1" fontId="12" fillId="2" borderId="5" xfId="2" applyNumberFormat="1" applyFont="1" applyFill="1" applyBorder="1" applyAlignment="1">
      <alignment horizontal="center" vertical="center"/>
    </xf>
    <xf numFmtId="164" fontId="10" fillId="0" borderId="58" xfId="0" applyNumberFormat="1" applyFont="1" applyFill="1" applyBorder="1" applyAlignment="1">
      <alignment horizontal="center" vertical="center"/>
    </xf>
    <xf numFmtId="164" fontId="10" fillId="0" borderId="25" xfId="0" applyNumberFormat="1" applyFont="1" applyFill="1" applyBorder="1" applyAlignment="1">
      <alignment horizontal="center" vertical="center"/>
    </xf>
    <xf numFmtId="166" fontId="10" fillId="2" borderId="4" xfId="3" applyNumberFormat="1" applyFont="1" applyFill="1" applyBorder="1" applyAlignment="1">
      <alignment horizontal="center" vertical="center" wrapText="1"/>
    </xf>
    <xf numFmtId="1" fontId="12" fillId="4" borderId="59" xfId="7" applyNumberFormat="1" applyFont="1" applyFill="1" applyBorder="1" applyAlignment="1">
      <alignment horizontal="center" vertical="top"/>
    </xf>
    <xf numFmtId="1" fontId="10" fillId="0" borderId="15" xfId="0" applyNumberFormat="1" applyFont="1" applyFill="1" applyBorder="1" applyAlignment="1">
      <alignment horizontal="center" vertical="center"/>
    </xf>
    <xf numFmtId="1" fontId="19" fillId="3" borderId="50" xfId="9" applyNumberFormat="1" applyFont="1" applyFill="1" applyBorder="1" applyAlignment="1">
      <alignment horizontal="left" vertical="top"/>
    </xf>
    <xf numFmtId="164" fontId="10" fillId="0" borderId="41" xfId="0" applyNumberFormat="1" applyFont="1" applyBorder="1" applyAlignment="1">
      <alignment horizontal="center" vertical="center"/>
    </xf>
    <xf numFmtId="1" fontId="20" fillId="3" borderId="50" xfId="7" applyNumberFormat="1" applyFont="1" applyFill="1" applyBorder="1" applyAlignment="1">
      <alignment horizontal="left" vertical="top"/>
    </xf>
    <xf numFmtId="1" fontId="20" fillId="3" borderId="60" xfId="7" applyNumberFormat="1" applyFont="1" applyFill="1" applyBorder="1" applyAlignment="1">
      <alignment horizontal="left" vertical="top"/>
    </xf>
    <xf numFmtId="1" fontId="12" fillId="3" borderId="60" xfId="7" applyNumberFormat="1" applyFont="1" applyFill="1" applyBorder="1" applyAlignment="1">
      <alignment horizontal="center" vertical="top"/>
    </xf>
    <xf numFmtId="1" fontId="21" fillId="3" borderId="60" xfId="7" applyNumberFormat="1" applyFont="1" applyFill="1" applyBorder="1" applyAlignment="1">
      <alignment horizontal="center" vertical="top"/>
    </xf>
    <xf numFmtId="164" fontId="11" fillId="0" borderId="43" xfId="4" applyNumberFormat="1" applyBorder="1"/>
    <xf numFmtId="164" fontId="13" fillId="0" borderId="28" xfId="0" applyNumberFormat="1" applyFont="1" applyFill="1" applyBorder="1" applyAlignment="1">
      <alignment horizontal="center" vertical="center"/>
    </xf>
    <xf numFmtId="164" fontId="10" fillId="0" borderId="28" xfId="0" applyNumberFormat="1" applyFont="1" applyFill="1" applyBorder="1" applyAlignment="1">
      <alignment horizontal="center" vertical="center"/>
    </xf>
    <xf numFmtId="164" fontId="10" fillId="0" borderId="35" xfId="0" applyNumberFormat="1" applyFont="1" applyFill="1" applyBorder="1" applyAlignment="1">
      <alignment horizontal="center" vertical="center"/>
    </xf>
    <xf numFmtId="1" fontId="12" fillId="4" borderId="61" xfId="7" applyNumberFormat="1" applyFont="1" applyFill="1" applyBorder="1" applyAlignment="1">
      <alignment horizontal="center" vertical="top"/>
    </xf>
    <xf numFmtId="164" fontId="13" fillId="0" borderId="23" xfId="0" applyNumberFormat="1" applyFont="1" applyFill="1" applyBorder="1" applyAlignment="1">
      <alignment horizontal="center" vertical="center"/>
    </xf>
    <xf numFmtId="164" fontId="10" fillId="0" borderId="23" xfId="0" applyNumberFormat="1" applyFont="1" applyFill="1" applyBorder="1" applyAlignment="1">
      <alignment horizontal="center" vertical="center"/>
    </xf>
    <xf numFmtId="164" fontId="13" fillId="0" borderId="47" xfId="0" applyNumberFormat="1" applyFont="1" applyFill="1" applyBorder="1" applyAlignment="1">
      <alignment horizontal="center" vertical="center"/>
    </xf>
    <xf numFmtId="164" fontId="10" fillId="0" borderId="47" xfId="0" applyNumberFormat="1" applyFont="1" applyFill="1" applyBorder="1" applyAlignment="1">
      <alignment horizontal="center" vertical="center"/>
    </xf>
    <xf numFmtId="1" fontId="12" fillId="4" borderId="62" xfId="7" applyNumberFormat="1" applyFont="1" applyFill="1" applyBorder="1" applyAlignment="1">
      <alignment horizontal="center" vertical="top"/>
    </xf>
    <xf numFmtId="164" fontId="10" fillId="0" borderId="49" xfId="0" applyNumberFormat="1" applyFont="1" applyFill="1" applyBorder="1" applyAlignment="1">
      <alignment horizontal="center" vertical="center"/>
    </xf>
    <xf numFmtId="165" fontId="8" fillId="2" borderId="63" xfId="3" applyNumberFormat="1" applyFont="1" applyFill="1" applyBorder="1" applyAlignment="1">
      <alignment horizontal="center" vertical="center" wrapText="1"/>
    </xf>
    <xf numFmtId="1" fontId="12" fillId="4" borderId="64" xfId="7" applyNumberFormat="1" applyFont="1" applyFill="1" applyBorder="1" applyAlignment="1">
      <alignment horizontal="center" vertical="top"/>
    </xf>
    <xf numFmtId="164" fontId="13" fillId="0" borderId="41" xfId="0" applyNumberFormat="1" applyFont="1" applyFill="1" applyBorder="1" applyAlignment="1">
      <alignment horizontal="center" vertical="center"/>
    </xf>
    <xf numFmtId="164" fontId="13" fillId="0" borderId="57" xfId="0" applyNumberFormat="1" applyFont="1" applyFill="1" applyBorder="1" applyAlignment="1">
      <alignment horizontal="center" vertical="center"/>
    </xf>
    <xf numFmtId="1" fontId="12" fillId="4" borderId="65" xfId="7" applyNumberFormat="1" applyFont="1" applyFill="1" applyBorder="1" applyAlignment="1">
      <alignment horizontal="center" vertical="center"/>
    </xf>
    <xf numFmtId="1" fontId="12" fillId="4" borderId="66" xfId="9" applyNumberFormat="1" applyFont="1" applyFill="1" applyBorder="1" applyAlignment="1">
      <alignment horizontal="center" vertical="top"/>
    </xf>
    <xf numFmtId="1" fontId="12" fillId="4" borderId="67" xfId="9" applyNumberFormat="1" applyFont="1" applyFill="1" applyBorder="1" applyAlignment="1">
      <alignment horizontal="center" vertical="top"/>
    </xf>
    <xf numFmtId="164" fontId="13" fillId="0" borderId="28" xfId="0" applyNumberFormat="1" applyFont="1" applyBorder="1" applyAlignment="1">
      <alignment horizontal="center" vertical="center"/>
    </xf>
    <xf numFmtId="1" fontId="12" fillId="4" borderId="13" xfId="9" applyNumberFormat="1" applyFont="1" applyFill="1" applyBorder="1" applyAlignment="1">
      <alignment horizontal="center" vertical="top"/>
    </xf>
    <xf numFmtId="164" fontId="13" fillId="0" borderId="8" xfId="0" applyNumberFormat="1" applyFont="1" applyBorder="1" applyAlignment="1">
      <alignment horizontal="center" vertical="center"/>
    </xf>
    <xf numFmtId="1" fontId="12" fillId="4" borderId="66" xfId="7" applyNumberFormat="1" applyFont="1" applyFill="1" applyBorder="1" applyAlignment="1">
      <alignment horizontal="center" vertical="top"/>
    </xf>
    <xf numFmtId="1" fontId="12" fillId="4" borderId="13" xfId="7" applyNumberFormat="1" applyFont="1" applyFill="1" applyBorder="1" applyAlignment="1">
      <alignment horizontal="center" vertical="top"/>
    </xf>
    <xf numFmtId="1" fontId="12" fillId="4" borderId="67" xfId="7" applyNumberFormat="1" applyFont="1" applyFill="1" applyBorder="1" applyAlignment="1">
      <alignment horizontal="center" vertical="top"/>
    </xf>
    <xf numFmtId="1" fontId="12" fillId="4" borderId="68" xfId="7" applyNumberFormat="1" applyFont="1" applyFill="1" applyBorder="1" applyAlignment="1">
      <alignment horizontal="center" vertical="top"/>
    </xf>
    <xf numFmtId="164" fontId="13" fillId="0" borderId="69" xfId="0" applyNumberFormat="1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 wrapText="1"/>
    </xf>
    <xf numFmtId="0" fontId="15" fillId="0" borderId="33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2" fillId="0" borderId="21" xfId="0" applyFont="1" applyFill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44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22" fillId="0" borderId="30" xfId="0" applyFont="1" applyFill="1" applyBorder="1" applyAlignment="1">
      <alignment horizontal="center" vertical="center" textRotation="90" wrapText="1"/>
    </xf>
    <xf numFmtId="0" fontId="22" fillId="0" borderId="37" xfId="0" applyFont="1" applyFill="1" applyBorder="1" applyAlignment="1">
      <alignment horizontal="center" vertical="center" textRotation="90" wrapText="1"/>
    </xf>
    <xf numFmtId="0" fontId="22" fillId="0" borderId="18" xfId="0" applyFont="1" applyFill="1" applyBorder="1" applyAlignment="1">
      <alignment horizontal="center" vertical="center" textRotation="90" wrapText="1"/>
    </xf>
    <xf numFmtId="0" fontId="22" fillId="0" borderId="23" xfId="0" applyFont="1" applyFill="1" applyBorder="1" applyAlignment="1">
      <alignment horizontal="center" vertical="center" textRotation="90" wrapText="1"/>
    </xf>
    <xf numFmtId="0" fontId="22" fillId="0" borderId="42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textRotation="90" wrapText="1"/>
    </xf>
    <xf numFmtId="0" fontId="23" fillId="0" borderId="35" xfId="0" applyFont="1" applyBorder="1" applyAlignment="1">
      <alignment horizontal="center" vertical="center" textRotation="90" wrapText="1"/>
    </xf>
    <xf numFmtId="0" fontId="23" fillId="0" borderId="6" xfId="0" applyFont="1" applyBorder="1" applyAlignment="1">
      <alignment horizontal="center" vertical="center" textRotation="90" wrapText="1"/>
    </xf>
    <xf numFmtId="0" fontId="23" fillId="0" borderId="43" xfId="0" applyFont="1" applyBorder="1" applyAlignment="1">
      <alignment horizontal="center" vertical="center" textRotation="90" wrapText="1"/>
    </xf>
    <xf numFmtId="0" fontId="23" fillId="0" borderId="22" xfId="0" applyFont="1" applyBorder="1" applyAlignment="1">
      <alignment horizontal="center" vertical="center" textRotation="90" wrapText="1"/>
    </xf>
    <xf numFmtId="0" fontId="23" fillId="0" borderId="47" xfId="0" applyFont="1" applyBorder="1" applyAlignment="1">
      <alignment horizontal="center" vertical="center" textRotation="90" wrapText="1"/>
    </xf>
    <xf numFmtId="0" fontId="23" fillId="0" borderId="34" xfId="0" applyFont="1" applyBorder="1" applyAlignment="1">
      <alignment horizontal="center" vertical="center" textRotation="90" wrapText="1"/>
    </xf>
    <xf numFmtId="0" fontId="23" fillId="0" borderId="0" xfId="0" applyFont="1" applyBorder="1" applyAlignment="1">
      <alignment horizontal="center" vertical="center" textRotation="90" wrapText="1"/>
    </xf>
    <xf numFmtId="0" fontId="23" fillId="0" borderId="1" xfId="0" applyFont="1" applyBorder="1" applyAlignment="1">
      <alignment horizontal="center" vertical="center" textRotation="90" wrapText="1"/>
    </xf>
    <xf numFmtId="1" fontId="10" fillId="0" borderId="24" xfId="0" applyNumberFormat="1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 textRotation="90" wrapText="1"/>
    </xf>
    <xf numFmtId="0" fontId="4" fillId="0" borderId="50" xfId="0" applyFont="1" applyFill="1" applyBorder="1" applyAlignment="1">
      <alignment horizontal="center" vertical="center" textRotation="90" wrapText="1"/>
    </xf>
    <xf numFmtId="0" fontId="4" fillId="0" borderId="37" xfId="0" applyFont="1" applyFill="1" applyBorder="1" applyAlignment="1">
      <alignment horizontal="center" vertical="center" textRotation="90" wrapText="1"/>
    </xf>
    <xf numFmtId="0" fontId="10" fillId="0" borderId="14" xfId="0" applyFont="1" applyFill="1" applyBorder="1" applyAlignment="1">
      <alignment horizontal="center" vertical="center"/>
    </xf>
    <xf numFmtId="0" fontId="10" fillId="0" borderId="48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45" xfId="0" applyFont="1" applyFill="1" applyBorder="1" applyAlignment="1">
      <alignment horizontal="center" vertical="center"/>
    </xf>
  </cellXfs>
  <cellStyles count="10">
    <cellStyle name="Обычный" xfId="0" builtinId="0"/>
    <cellStyle name="Обычный 2" xfId="4"/>
    <cellStyle name="Обычный 2 2" xfId="6"/>
    <cellStyle name="Обычный 3" xfId="5"/>
    <cellStyle name="Обычный 4" xfId="7"/>
    <cellStyle name="Обычный 5" xfId="8"/>
    <cellStyle name="Обычный 6" xfId="9"/>
    <cellStyle name="Обычный_2014г. Пок работы" xfId="3"/>
    <cellStyle name="Обычный_Ф-6м 08г" xfId="2"/>
    <cellStyle name="Обычный_Ф-6м2010г" xfId="1"/>
  </cellStyles>
  <dxfs count="0"/>
  <tableStyles count="0" defaultTableStyle="TableStyleMedium2" defaultPivotStyle="PivotStyleLight16"/>
  <colors>
    <mruColors>
      <color rgb="FFCCFFFF"/>
      <color rgb="FFB5E8EB"/>
      <color rgb="FFAFF1EF"/>
      <color rgb="FFB2E7E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P40"/>
  <sheetViews>
    <sheetView tabSelected="1" view="pageBreakPreview" topLeftCell="A17" zoomScale="90" zoomScaleNormal="75" zoomScaleSheetLayoutView="90" workbookViewId="0">
      <selection activeCell="Y37" sqref="Y37"/>
    </sheetView>
  </sheetViews>
  <sheetFormatPr defaultColWidth="9.140625" defaultRowHeight="19.5" customHeight="1" x14ac:dyDescent="0.2"/>
  <cols>
    <col min="1" max="1" width="22.7109375" style="1" customWidth="1"/>
    <col min="2" max="2" width="9.28515625" style="1" customWidth="1"/>
    <col min="3" max="3" width="7.42578125" style="1" customWidth="1"/>
    <col min="4" max="4" width="8.28515625" style="1" customWidth="1"/>
    <col min="5" max="5" width="8.7109375" style="1" customWidth="1"/>
    <col min="6" max="6" width="9.140625" style="1" customWidth="1"/>
    <col min="7" max="7" width="8.140625" style="1" customWidth="1"/>
    <col min="8" max="8" width="9.140625" style="1" customWidth="1"/>
    <col min="9" max="9" width="7.5703125" style="1" customWidth="1"/>
    <col min="10" max="10" width="9.140625" style="1" customWidth="1"/>
    <col min="11" max="11" width="7.5703125" style="1" customWidth="1"/>
    <col min="12" max="13" width="9.7109375" style="1" customWidth="1"/>
    <col min="14" max="14" width="11.28515625" style="1" customWidth="1"/>
    <col min="15" max="15" width="7.5703125" style="1" customWidth="1"/>
    <col min="16" max="16" width="11.28515625" style="1" customWidth="1"/>
    <col min="17" max="17" width="7.5703125" style="1" customWidth="1"/>
    <col min="18" max="18" width="11.28515625" style="1" customWidth="1"/>
    <col min="19" max="19" width="7.85546875" style="1" customWidth="1"/>
    <col min="20" max="20" width="11.28515625" style="1" customWidth="1"/>
    <col min="21" max="22" width="9.140625" style="1" customWidth="1"/>
    <col min="23" max="23" width="7.5703125" style="1" customWidth="1"/>
    <col min="24" max="24" width="9.140625" style="1" customWidth="1"/>
    <col min="25" max="25" width="7.5703125" style="1" customWidth="1"/>
    <col min="26" max="26" width="9.140625" style="1" customWidth="1"/>
    <col min="27" max="27" width="7.5703125" style="1" customWidth="1"/>
    <col min="28" max="28" width="11.28515625" style="1" customWidth="1"/>
    <col min="29" max="29" width="7.5703125" style="1" customWidth="1"/>
    <col min="30" max="30" width="8.85546875" style="1" customWidth="1"/>
    <col min="31" max="31" width="7.5703125" style="1" customWidth="1"/>
    <col min="32" max="32" width="8.140625" style="1" customWidth="1"/>
    <col min="33" max="35" width="7.5703125" style="1" customWidth="1"/>
    <col min="36" max="36" width="11.5703125" style="1" customWidth="1"/>
    <col min="37" max="37" width="7.5703125" style="1" customWidth="1"/>
    <col min="38" max="45" width="7.7109375" style="1" customWidth="1"/>
    <col min="46" max="16384" width="9.140625" style="1"/>
  </cols>
  <sheetData>
    <row r="1" spans="1:45" ht="27" customHeight="1" thickBot="1" x14ac:dyDescent="0.25">
      <c r="A1" s="27"/>
      <c r="B1" s="27"/>
      <c r="C1" s="27"/>
      <c r="D1" s="54"/>
      <c r="F1" s="47" t="s">
        <v>70</v>
      </c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36"/>
      <c r="AQ1" s="36"/>
      <c r="AR1" s="1" t="s">
        <v>46</v>
      </c>
    </row>
    <row r="2" spans="1:45" ht="26.25" customHeight="1" thickBot="1" x14ac:dyDescent="0.25">
      <c r="A2" s="139" t="s">
        <v>0</v>
      </c>
      <c r="B2" s="168" t="s">
        <v>65</v>
      </c>
      <c r="C2" s="142" t="s">
        <v>66</v>
      </c>
      <c r="D2" s="143"/>
      <c r="E2" s="144"/>
      <c r="F2" s="48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50"/>
      <c r="AL2" s="117" t="s">
        <v>33</v>
      </c>
      <c r="AM2" s="118"/>
      <c r="AN2" s="118"/>
      <c r="AO2" s="118"/>
      <c r="AP2" s="118"/>
      <c r="AQ2" s="118"/>
      <c r="AR2" s="118"/>
      <c r="AS2" s="119"/>
    </row>
    <row r="3" spans="1:45" ht="14.25" customHeight="1" thickBot="1" x14ac:dyDescent="0.25">
      <c r="A3" s="140"/>
      <c r="B3" s="169"/>
      <c r="C3" s="145"/>
      <c r="D3" s="146"/>
      <c r="E3" s="147"/>
      <c r="F3" s="128" t="s">
        <v>1</v>
      </c>
      <c r="G3" s="129"/>
      <c r="H3" s="128" t="s">
        <v>50</v>
      </c>
      <c r="I3" s="129"/>
      <c r="J3" s="128" t="s">
        <v>61</v>
      </c>
      <c r="K3" s="129"/>
      <c r="L3" s="128" t="s">
        <v>35</v>
      </c>
      <c r="M3" s="129"/>
      <c r="N3" s="136" t="s">
        <v>36</v>
      </c>
      <c r="O3" s="137"/>
      <c r="P3" s="137"/>
      <c r="Q3" s="137"/>
      <c r="R3" s="137"/>
      <c r="S3" s="137"/>
      <c r="T3" s="137"/>
      <c r="U3" s="138"/>
      <c r="V3" s="136" t="s">
        <v>39</v>
      </c>
      <c r="W3" s="137"/>
      <c r="X3" s="137"/>
      <c r="Y3" s="137"/>
      <c r="Z3" s="137"/>
      <c r="AA3" s="137"/>
      <c r="AB3" s="137"/>
      <c r="AC3" s="138"/>
      <c r="AD3" s="156" t="s">
        <v>67</v>
      </c>
      <c r="AE3" s="157"/>
      <c r="AF3" s="156" t="s">
        <v>68</v>
      </c>
      <c r="AG3" s="157"/>
      <c r="AH3" s="156" t="s">
        <v>69</v>
      </c>
      <c r="AI3" s="162"/>
      <c r="AJ3" s="155" t="s">
        <v>2</v>
      </c>
      <c r="AK3" s="129"/>
      <c r="AL3" s="120" t="s">
        <v>49</v>
      </c>
      <c r="AM3" s="121"/>
      <c r="AN3" s="124" t="s">
        <v>47</v>
      </c>
      <c r="AO3" s="125"/>
      <c r="AP3" s="124" t="s">
        <v>48</v>
      </c>
      <c r="AQ3" s="125"/>
      <c r="AR3" s="124" t="s">
        <v>45</v>
      </c>
      <c r="AS3" s="125"/>
    </row>
    <row r="4" spans="1:45" ht="66" customHeight="1" x14ac:dyDescent="0.2">
      <c r="A4" s="140"/>
      <c r="B4" s="169"/>
      <c r="C4" s="145"/>
      <c r="D4" s="146"/>
      <c r="E4" s="147"/>
      <c r="F4" s="130"/>
      <c r="G4" s="131"/>
      <c r="H4" s="130"/>
      <c r="I4" s="131"/>
      <c r="J4" s="130"/>
      <c r="K4" s="131"/>
      <c r="L4" s="130"/>
      <c r="M4" s="131"/>
      <c r="N4" s="134" t="s">
        <v>40</v>
      </c>
      <c r="O4" s="135"/>
      <c r="P4" s="134" t="s">
        <v>51</v>
      </c>
      <c r="Q4" s="135"/>
      <c r="R4" s="134" t="s">
        <v>52</v>
      </c>
      <c r="S4" s="135"/>
      <c r="T4" s="134" t="s">
        <v>41</v>
      </c>
      <c r="U4" s="135"/>
      <c r="V4" s="154" t="s">
        <v>37</v>
      </c>
      <c r="W4" s="135"/>
      <c r="X4" s="154" t="s">
        <v>53</v>
      </c>
      <c r="Y4" s="135"/>
      <c r="Z4" s="154" t="s">
        <v>54</v>
      </c>
      <c r="AA4" s="135"/>
      <c r="AB4" s="154" t="s">
        <v>38</v>
      </c>
      <c r="AC4" s="135"/>
      <c r="AD4" s="158"/>
      <c r="AE4" s="159"/>
      <c r="AF4" s="158"/>
      <c r="AG4" s="159"/>
      <c r="AH4" s="158"/>
      <c r="AI4" s="163"/>
      <c r="AJ4" s="122"/>
      <c r="AK4" s="131"/>
      <c r="AL4" s="122"/>
      <c r="AM4" s="123"/>
      <c r="AN4" s="126"/>
      <c r="AO4" s="127"/>
      <c r="AP4" s="126"/>
      <c r="AQ4" s="127"/>
      <c r="AR4" s="126"/>
      <c r="AS4" s="127"/>
    </row>
    <row r="5" spans="1:45" s="2" customFormat="1" ht="39.75" customHeight="1" thickBot="1" x14ac:dyDescent="0.25">
      <c r="A5" s="140"/>
      <c r="B5" s="169"/>
      <c r="C5" s="148" t="s">
        <v>62</v>
      </c>
      <c r="D5" s="148" t="s">
        <v>63</v>
      </c>
      <c r="E5" s="150" t="s">
        <v>64</v>
      </c>
      <c r="F5" s="132" t="s">
        <v>57</v>
      </c>
      <c r="G5" s="133"/>
      <c r="H5" s="132" t="s">
        <v>56</v>
      </c>
      <c r="I5" s="133"/>
      <c r="J5" s="132" t="s">
        <v>56</v>
      </c>
      <c r="K5" s="133"/>
      <c r="L5" s="132" t="s">
        <v>56</v>
      </c>
      <c r="M5" s="152"/>
      <c r="N5" s="132" t="s">
        <v>56</v>
      </c>
      <c r="O5" s="133"/>
      <c r="P5" s="132" t="s">
        <v>56</v>
      </c>
      <c r="Q5" s="133"/>
      <c r="R5" s="132" t="s">
        <v>56</v>
      </c>
      <c r="S5" s="133"/>
      <c r="T5" s="132" t="s">
        <v>56</v>
      </c>
      <c r="U5" s="133"/>
      <c r="V5" s="132" t="s">
        <v>56</v>
      </c>
      <c r="W5" s="133"/>
      <c r="X5" s="132" t="s">
        <v>56</v>
      </c>
      <c r="Y5" s="133"/>
      <c r="Z5" s="132" t="s">
        <v>56</v>
      </c>
      <c r="AA5" s="133"/>
      <c r="AB5" s="132" t="s">
        <v>56</v>
      </c>
      <c r="AC5" s="133"/>
      <c r="AD5" s="160"/>
      <c r="AE5" s="161"/>
      <c r="AF5" s="160"/>
      <c r="AG5" s="161"/>
      <c r="AH5" s="160"/>
      <c r="AI5" s="164"/>
      <c r="AJ5" s="153" t="s">
        <v>56</v>
      </c>
      <c r="AK5" s="133"/>
      <c r="AL5" s="37" t="s">
        <v>55</v>
      </c>
      <c r="AM5" s="38" t="s">
        <v>56</v>
      </c>
      <c r="AN5" s="38" t="s">
        <v>55</v>
      </c>
      <c r="AO5" s="38" t="s">
        <v>56</v>
      </c>
      <c r="AP5" s="38" t="s">
        <v>55</v>
      </c>
      <c r="AQ5" s="38" t="s">
        <v>56</v>
      </c>
      <c r="AR5" s="38" t="s">
        <v>55</v>
      </c>
      <c r="AS5" s="38" t="s">
        <v>56</v>
      </c>
    </row>
    <row r="6" spans="1:45" s="2" customFormat="1" ht="50.25" customHeight="1" thickBot="1" x14ac:dyDescent="0.25">
      <c r="A6" s="141"/>
      <c r="B6" s="170"/>
      <c r="C6" s="149"/>
      <c r="D6" s="149"/>
      <c r="E6" s="151"/>
      <c r="F6" s="42" t="s">
        <v>43</v>
      </c>
      <c r="G6" s="3" t="s">
        <v>3</v>
      </c>
      <c r="H6" s="42" t="s">
        <v>43</v>
      </c>
      <c r="I6" s="3" t="s">
        <v>3</v>
      </c>
      <c r="J6" s="42" t="s">
        <v>43</v>
      </c>
      <c r="K6" s="3" t="s">
        <v>3</v>
      </c>
      <c r="L6" s="41" t="s">
        <v>43</v>
      </c>
      <c r="M6" s="3" t="s">
        <v>3</v>
      </c>
      <c r="N6" s="41" t="s">
        <v>42</v>
      </c>
      <c r="O6" s="3" t="s">
        <v>3</v>
      </c>
      <c r="P6" s="41" t="s">
        <v>42</v>
      </c>
      <c r="Q6" s="3" t="s">
        <v>3</v>
      </c>
      <c r="R6" s="41" t="s">
        <v>42</v>
      </c>
      <c r="S6" s="3" t="s">
        <v>3</v>
      </c>
      <c r="T6" s="41" t="s">
        <v>42</v>
      </c>
      <c r="U6" s="3" t="s">
        <v>3</v>
      </c>
      <c r="V6" s="41" t="s">
        <v>43</v>
      </c>
      <c r="W6" s="3" t="s">
        <v>3</v>
      </c>
      <c r="X6" s="42" t="s">
        <v>43</v>
      </c>
      <c r="Y6" s="3" t="s">
        <v>3</v>
      </c>
      <c r="Z6" s="42" t="s">
        <v>43</v>
      </c>
      <c r="AA6" s="3" t="s">
        <v>3</v>
      </c>
      <c r="AB6" s="42" t="s">
        <v>43</v>
      </c>
      <c r="AC6" s="3" t="s">
        <v>3</v>
      </c>
      <c r="AD6" s="42" t="s">
        <v>43</v>
      </c>
      <c r="AE6" s="3" t="s">
        <v>3</v>
      </c>
      <c r="AF6" s="42" t="s">
        <v>43</v>
      </c>
      <c r="AG6" s="3" t="s">
        <v>3</v>
      </c>
      <c r="AH6" s="42" t="s">
        <v>43</v>
      </c>
      <c r="AI6" s="67" t="s">
        <v>3</v>
      </c>
      <c r="AJ6" s="42" t="s">
        <v>44</v>
      </c>
      <c r="AK6" s="3" t="s">
        <v>3</v>
      </c>
      <c r="AL6" s="39" t="s">
        <v>3</v>
      </c>
      <c r="AM6" s="39" t="s">
        <v>3</v>
      </c>
      <c r="AN6" s="40" t="s">
        <v>3</v>
      </c>
      <c r="AO6" s="39" t="s">
        <v>3</v>
      </c>
      <c r="AP6" s="40" t="s">
        <v>3</v>
      </c>
      <c r="AQ6" s="39" t="s">
        <v>3</v>
      </c>
      <c r="AR6" s="40" t="s">
        <v>3</v>
      </c>
      <c r="AS6" s="39" t="s">
        <v>3</v>
      </c>
    </row>
    <row r="7" spans="1:45" s="7" customFormat="1" ht="12" customHeight="1" thickBot="1" x14ac:dyDescent="0.25">
      <c r="A7" s="13"/>
      <c r="B7" s="13"/>
      <c r="C7" s="4">
        <v>1</v>
      </c>
      <c r="D7" s="4"/>
      <c r="E7" s="4">
        <v>2</v>
      </c>
      <c r="F7" s="5">
        <v>5</v>
      </c>
      <c r="G7" s="5">
        <v>6</v>
      </c>
      <c r="H7" s="61">
        <v>9</v>
      </c>
      <c r="I7" s="61">
        <v>10</v>
      </c>
      <c r="J7" s="61">
        <v>9</v>
      </c>
      <c r="K7" s="61">
        <v>10</v>
      </c>
      <c r="L7" s="61">
        <v>13</v>
      </c>
      <c r="M7" s="61">
        <v>14</v>
      </c>
      <c r="N7" s="61">
        <v>17</v>
      </c>
      <c r="O7" s="61">
        <v>18</v>
      </c>
      <c r="P7" s="61">
        <v>21</v>
      </c>
      <c r="Q7" s="61">
        <v>22</v>
      </c>
      <c r="R7" s="61">
        <v>21</v>
      </c>
      <c r="S7" s="61">
        <v>22</v>
      </c>
      <c r="T7" s="61">
        <v>25</v>
      </c>
      <c r="U7" s="61">
        <v>26</v>
      </c>
      <c r="V7" s="61">
        <v>29</v>
      </c>
      <c r="W7" s="61">
        <v>30</v>
      </c>
      <c r="X7" s="61">
        <v>33</v>
      </c>
      <c r="Y7" s="61">
        <v>34</v>
      </c>
      <c r="Z7" s="61">
        <v>33</v>
      </c>
      <c r="AA7" s="61">
        <v>34</v>
      </c>
      <c r="AB7" s="61">
        <v>37</v>
      </c>
      <c r="AC7" s="61">
        <v>38</v>
      </c>
      <c r="AD7" s="61"/>
      <c r="AE7" s="61"/>
      <c r="AF7" s="61"/>
      <c r="AG7" s="61"/>
      <c r="AH7" s="61"/>
      <c r="AI7" s="68"/>
      <c r="AJ7" s="61">
        <v>41</v>
      </c>
      <c r="AK7" s="5">
        <v>42</v>
      </c>
      <c r="AL7" s="5">
        <v>43</v>
      </c>
      <c r="AM7" s="5">
        <v>44</v>
      </c>
      <c r="AN7" s="6">
        <v>45</v>
      </c>
      <c r="AO7" s="6">
        <v>46</v>
      </c>
      <c r="AP7" s="6">
        <v>45</v>
      </c>
      <c r="AQ7" s="6">
        <v>46</v>
      </c>
      <c r="AR7" s="6">
        <v>47</v>
      </c>
      <c r="AS7" s="6">
        <v>48</v>
      </c>
    </row>
    <row r="8" spans="1:45" ht="30" customHeight="1" thickBot="1" x14ac:dyDescent="0.25">
      <c r="A8" s="14" t="s">
        <v>4</v>
      </c>
      <c r="B8" s="57">
        <v>2</v>
      </c>
      <c r="C8" s="174"/>
      <c r="D8" s="174"/>
      <c r="E8" s="174"/>
      <c r="F8" s="107">
        <v>13</v>
      </c>
      <c r="G8" s="109">
        <f>F8/B8/5.25</f>
        <v>1.2380952380952381</v>
      </c>
      <c r="H8" s="112">
        <v>68</v>
      </c>
      <c r="I8" s="92">
        <f>H8/B8/5.25</f>
        <v>6.4761904761904763</v>
      </c>
      <c r="J8" s="112">
        <v>75</v>
      </c>
      <c r="K8" s="93">
        <f>J8/B8/5.25</f>
        <v>7.1428571428571432</v>
      </c>
      <c r="L8" s="112">
        <v>19</v>
      </c>
      <c r="M8" s="17">
        <f>L8/B8/5.25</f>
        <v>1.8095238095238095</v>
      </c>
      <c r="N8" s="112">
        <v>56</v>
      </c>
      <c r="O8" s="17">
        <f>N8/B8/5.25</f>
        <v>5.333333333333333</v>
      </c>
      <c r="P8" s="112">
        <v>35</v>
      </c>
      <c r="Q8" s="17">
        <f>P8/B8/5.25</f>
        <v>3.3333333333333335</v>
      </c>
      <c r="R8" s="112">
        <v>1</v>
      </c>
      <c r="S8" s="94">
        <f>R8/B8/5.25</f>
        <v>9.5238095238095233E-2</v>
      </c>
      <c r="T8" s="112">
        <v>3</v>
      </c>
      <c r="U8" s="17">
        <f>T8/B8/5.25</f>
        <v>0.2857142857142857</v>
      </c>
      <c r="V8" s="112">
        <v>0</v>
      </c>
      <c r="W8" s="17">
        <f>V8/B8/5.25</f>
        <v>0</v>
      </c>
      <c r="X8" s="112">
        <v>1</v>
      </c>
      <c r="Y8" s="17">
        <f>X8/B8/5.25</f>
        <v>9.5238095238095233E-2</v>
      </c>
      <c r="Z8" s="112">
        <v>0</v>
      </c>
      <c r="AA8" s="94">
        <f>Z8/B8/5.25</f>
        <v>0</v>
      </c>
      <c r="AB8" s="115">
        <v>0</v>
      </c>
      <c r="AC8" s="62">
        <f>AB8/B8/5.25</f>
        <v>0</v>
      </c>
      <c r="AD8" s="82">
        <f>F8+N8+V8</f>
        <v>69</v>
      </c>
      <c r="AE8" s="62">
        <f>AD8/B8/5.25</f>
        <v>6.5714285714285712</v>
      </c>
      <c r="AF8" s="95">
        <f>H8+P8+X8</f>
        <v>104</v>
      </c>
      <c r="AG8" s="64">
        <f>AF8/B8/5.25</f>
        <v>9.9047619047619051</v>
      </c>
      <c r="AH8" s="95">
        <f>J8+L8+R8+T8+Z8+AB8</f>
        <v>98</v>
      </c>
      <c r="AI8" s="64">
        <f>AH8/B8/5.25</f>
        <v>9.3333333333333339</v>
      </c>
      <c r="AJ8" s="69">
        <f>F8+H8+J8+L8+N8+P8+R8+T8+V8+X8+Z8+AB8</f>
        <v>271</v>
      </c>
      <c r="AK8" s="17">
        <f>AJ8/B8/5.25</f>
        <v>25.80952380952381</v>
      </c>
      <c r="AL8" s="43" t="s">
        <v>34</v>
      </c>
      <c r="AM8" s="23" t="s">
        <v>34</v>
      </c>
      <c r="AN8" s="46" t="s">
        <v>34</v>
      </c>
      <c r="AO8" s="23" t="s">
        <v>34</v>
      </c>
      <c r="AP8" s="46" t="s">
        <v>34</v>
      </c>
      <c r="AQ8" s="23" t="s">
        <v>34</v>
      </c>
      <c r="AR8" s="46" t="s">
        <v>34</v>
      </c>
      <c r="AS8" s="23" t="s">
        <v>34</v>
      </c>
    </row>
    <row r="9" spans="1:45" ht="30" customHeight="1" thickBot="1" x14ac:dyDescent="0.25">
      <c r="A9" s="15" t="s">
        <v>5</v>
      </c>
      <c r="B9" s="58">
        <v>2</v>
      </c>
      <c r="C9" s="171"/>
      <c r="D9" s="171"/>
      <c r="E9" s="171"/>
      <c r="F9" s="110">
        <v>16</v>
      </c>
      <c r="G9" s="111">
        <f t="shared" ref="G9:G12" si="0">F9/B9/5.25</f>
        <v>1.5238095238095237</v>
      </c>
      <c r="H9" s="113">
        <v>50</v>
      </c>
      <c r="I9" s="18">
        <f t="shared" ref="I9:I35" si="1">H9/B9/5.25</f>
        <v>4.7619047619047619</v>
      </c>
      <c r="J9" s="113">
        <v>46</v>
      </c>
      <c r="K9" s="24">
        <f t="shared" ref="K9:K35" si="2">J9/B9/5.25</f>
        <v>4.3809523809523814</v>
      </c>
      <c r="L9" s="113">
        <v>7</v>
      </c>
      <c r="M9" s="18">
        <f t="shared" ref="M9:M35" si="3">L9/B9/5.25</f>
        <v>0.66666666666666663</v>
      </c>
      <c r="N9" s="113">
        <v>23</v>
      </c>
      <c r="O9" s="18">
        <f t="shared" ref="O9:O35" si="4">N9/B9/5.25</f>
        <v>2.1904761904761907</v>
      </c>
      <c r="P9" s="113">
        <v>55</v>
      </c>
      <c r="Q9" s="18">
        <f t="shared" ref="Q9:Q35" si="5">P9/B9/5.25</f>
        <v>5.2380952380952381</v>
      </c>
      <c r="R9" s="113">
        <v>12</v>
      </c>
      <c r="S9" s="24">
        <f t="shared" ref="S9:S35" si="6">R9/B9/5.25</f>
        <v>1.1428571428571428</v>
      </c>
      <c r="T9" s="113">
        <v>0</v>
      </c>
      <c r="U9" s="18">
        <f t="shared" ref="U9:U35" si="7">T9/B9/5.25</f>
        <v>0</v>
      </c>
      <c r="V9" s="113">
        <v>2</v>
      </c>
      <c r="W9" s="18">
        <f t="shared" ref="W9:W35" si="8">V9/B9/5.25</f>
        <v>0.19047619047619047</v>
      </c>
      <c r="X9" s="113">
        <v>1</v>
      </c>
      <c r="Y9" s="18">
        <f t="shared" ref="Y9:Y37" si="9">X9/B9/5.25</f>
        <v>9.5238095238095233E-2</v>
      </c>
      <c r="Z9" s="113">
        <v>0</v>
      </c>
      <c r="AA9" s="53">
        <f t="shared" ref="AA9:AA35" si="10">Z9/B9/5.25</f>
        <v>0</v>
      </c>
      <c r="AB9" s="83">
        <v>3</v>
      </c>
      <c r="AC9" s="116">
        <f t="shared" ref="AC9:AC35" si="11">AB9/B9/5.25</f>
        <v>0.2857142857142857</v>
      </c>
      <c r="AD9" s="83">
        <f t="shared" ref="AD9:AD35" si="12">F9+N9+V9</f>
        <v>41</v>
      </c>
      <c r="AE9" s="18">
        <f t="shared" ref="AE9:AE35" si="13">AD9/B9/5.25</f>
        <v>3.9047619047619047</v>
      </c>
      <c r="AF9" s="83">
        <f t="shared" ref="AF9:AF35" si="14">H9+P9+X9</f>
        <v>106</v>
      </c>
      <c r="AG9" s="65">
        <f t="shared" ref="AG9:AG35" si="15">AF9/B9/5.25</f>
        <v>10.095238095238095</v>
      </c>
      <c r="AH9" s="83">
        <f t="shared" ref="AH9:AH35" si="16">J9+L9+R9+T9+Z9+AB9</f>
        <v>68</v>
      </c>
      <c r="AI9" s="65">
        <f t="shared" ref="AI9:AI35" si="17">AH9/B9/5.25</f>
        <v>6.4761904761904763</v>
      </c>
      <c r="AJ9" s="69">
        <f t="shared" ref="AJ9:AJ35" si="18">F9+H9+J9+L9+N9+P9+R9+T9+V9+X9+Z9+AB9</f>
        <v>215</v>
      </c>
      <c r="AK9" s="17">
        <f t="shared" ref="AK9:AK37" si="19">AJ9/B9/5.25</f>
        <v>20.476190476190474</v>
      </c>
      <c r="AL9" s="44" t="s">
        <v>34</v>
      </c>
      <c r="AM9" s="24" t="s">
        <v>34</v>
      </c>
      <c r="AN9" s="22" t="s">
        <v>34</v>
      </c>
      <c r="AO9" s="24" t="s">
        <v>34</v>
      </c>
      <c r="AP9" s="22" t="s">
        <v>34</v>
      </c>
      <c r="AQ9" s="24" t="s">
        <v>34</v>
      </c>
      <c r="AR9" s="22" t="s">
        <v>34</v>
      </c>
      <c r="AS9" s="24" t="s">
        <v>34</v>
      </c>
    </row>
    <row r="10" spans="1:45" ht="30" customHeight="1" thickBot="1" x14ac:dyDescent="0.25">
      <c r="A10" s="15" t="s">
        <v>6</v>
      </c>
      <c r="B10" s="58">
        <v>4</v>
      </c>
      <c r="C10" s="171"/>
      <c r="D10" s="171"/>
      <c r="E10" s="171"/>
      <c r="F10" s="110">
        <v>49</v>
      </c>
      <c r="G10" s="111">
        <f t="shared" si="0"/>
        <v>2.3333333333333335</v>
      </c>
      <c r="H10" s="113">
        <v>136</v>
      </c>
      <c r="I10" s="18">
        <f t="shared" si="1"/>
        <v>6.4761904761904763</v>
      </c>
      <c r="J10" s="113">
        <v>82</v>
      </c>
      <c r="K10" s="24">
        <f t="shared" si="2"/>
        <v>3.9047619047619047</v>
      </c>
      <c r="L10" s="113">
        <v>59</v>
      </c>
      <c r="M10" s="18">
        <f t="shared" si="3"/>
        <v>2.8095238095238093</v>
      </c>
      <c r="N10" s="113">
        <v>206</v>
      </c>
      <c r="O10" s="18">
        <f t="shared" si="4"/>
        <v>9.8095238095238102</v>
      </c>
      <c r="P10" s="113">
        <v>59</v>
      </c>
      <c r="Q10" s="18">
        <f t="shared" si="5"/>
        <v>2.8095238095238093</v>
      </c>
      <c r="R10" s="113">
        <v>13</v>
      </c>
      <c r="S10" s="24">
        <f t="shared" si="6"/>
        <v>0.61904761904761907</v>
      </c>
      <c r="T10" s="113">
        <v>4</v>
      </c>
      <c r="U10" s="18">
        <f t="shared" si="7"/>
        <v>0.19047619047619047</v>
      </c>
      <c r="V10" s="113">
        <v>4</v>
      </c>
      <c r="W10" s="18">
        <f t="shared" si="8"/>
        <v>0.19047619047619047</v>
      </c>
      <c r="X10" s="113">
        <v>5</v>
      </c>
      <c r="Y10" s="18">
        <f t="shared" si="9"/>
        <v>0.23809523809523808</v>
      </c>
      <c r="Z10" s="113">
        <v>0</v>
      </c>
      <c r="AA10" s="53">
        <f t="shared" si="10"/>
        <v>0</v>
      </c>
      <c r="AB10" s="83">
        <v>13</v>
      </c>
      <c r="AC10" s="116">
        <f t="shared" si="11"/>
        <v>0.61904761904761907</v>
      </c>
      <c r="AD10" s="83">
        <f t="shared" si="12"/>
        <v>259</v>
      </c>
      <c r="AE10" s="18">
        <f t="shared" si="13"/>
        <v>12.333333333333334</v>
      </c>
      <c r="AF10" s="83">
        <f t="shared" si="14"/>
        <v>200</v>
      </c>
      <c r="AG10" s="65">
        <f t="shared" si="15"/>
        <v>9.5238095238095237</v>
      </c>
      <c r="AH10" s="83">
        <f t="shared" si="16"/>
        <v>171</v>
      </c>
      <c r="AI10" s="65">
        <f t="shared" si="17"/>
        <v>8.1428571428571423</v>
      </c>
      <c r="AJ10" s="69">
        <f t="shared" si="18"/>
        <v>630</v>
      </c>
      <c r="AK10" s="17">
        <f t="shared" si="19"/>
        <v>30</v>
      </c>
      <c r="AL10" s="44">
        <v>8.3000000000000007</v>
      </c>
      <c r="AM10" s="24">
        <v>2</v>
      </c>
      <c r="AN10" s="19">
        <v>8.1</v>
      </c>
      <c r="AO10" s="18">
        <v>2.9</v>
      </c>
      <c r="AP10" s="19">
        <v>2.9</v>
      </c>
      <c r="AQ10" s="24">
        <v>2.4</v>
      </c>
      <c r="AR10" s="19">
        <v>1.1000000000000001</v>
      </c>
      <c r="AS10" s="24" t="s">
        <v>34</v>
      </c>
    </row>
    <row r="11" spans="1:45" ht="30" customHeight="1" thickBot="1" x14ac:dyDescent="0.25">
      <c r="A11" s="15" t="s">
        <v>7</v>
      </c>
      <c r="B11" s="58">
        <v>4</v>
      </c>
      <c r="C11" s="171"/>
      <c r="D11" s="171"/>
      <c r="E11" s="171"/>
      <c r="F11" s="110">
        <v>37</v>
      </c>
      <c r="G11" s="111">
        <f t="shared" si="0"/>
        <v>1.7619047619047619</v>
      </c>
      <c r="H11" s="113">
        <v>101</v>
      </c>
      <c r="I11" s="18">
        <f t="shared" si="1"/>
        <v>4.8095238095238093</v>
      </c>
      <c r="J11" s="113">
        <v>71</v>
      </c>
      <c r="K11" s="24">
        <f t="shared" si="2"/>
        <v>3.3809523809523809</v>
      </c>
      <c r="L11" s="113">
        <v>64</v>
      </c>
      <c r="M11" s="18">
        <f t="shared" si="3"/>
        <v>3.0476190476190474</v>
      </c>
      <c r="N11" s="113">
        <v>93</v>
      </c>
      <c r="O11" s="18">
        <f t="shared" si="4"/>
        <v>4.4285714285714288</v>
      </c>
      <c r="P11" s="113">
        <v>64</v>
      </c>
      <c r="Q11" s="18">
        <f t="shared" si="5"/>
        <v>3.0476190476190474</v>
      </c>
      <c r="R11" s="113">
        <v>6</v>
      </c>
      <c r="S11" s="24">
        <f t="shared" si="6"/>
        <v>0.2857142857142857</v>
      </c>
      <c r="T11" s="113">
        <v>1</v>
      </c>
      <c r="U11" s="18">
        <f t="shared" si="7"/>
        <v>4.7619047619047616E-2</v>
      </c>
      <c r="V11" s="113">
        <v>0</v>
      </c>
      <c r="W11" s="18">
        <f t="shared" si="8"/>
        <v>0</v>
      </c>
      <c r="X11" s="113">
        <v>1</v>
      </c>
      <c r="Y11" s="18">
        <f t="shared" si="9"/>
        <v>4.7619047619047616E-2</v>
      </c>
      <c r="Z11" s="113">
        <v>0</v>
      </c>
      <c r="AA11" s="53">
        <f t="shared" si="10"/>
        <v>0</v>
      </c>
      <c r="AB11" s="83">
        <v>13</v>
      </c>
      <c r="AC11" s="116">
        <f t="shared" si="11"/>
        <v>0.61904761904761907</v>
      </c>
      <c r="AD11" s="83">
        <f t="shared" si="12"/>
        <v>130</v>
      </c>
      <c r="AE11" s="18">
        <f t="shared" si="13"/>
        <v>6.1904761904761907</v>
      </c>
      <c r="AF11" s="83">
        <f t="shared" si="14"/>
        <v>166</v>
      </c>
      <c r="AG11" s="65">
        <f t="shared" si="15"/>
        <v>7.9047619047619051</v>
      </c>
      <c r="AH11" s="83">
        <f t="shared" si="16"/>
        <v>155</v>
      </c>
      <c r="AI11" s="65">
        <f t="shared" si="17"/>
        <v>7.3809523809523814</v>
      </c>
      <c r="AJ11" s="69">
        <f t="shared" si="18"/>
        <v>451</v>
      </c>
      <c r="AK11" s="17">
        <f t="shared" si="19"/>
        <v>21.476190476190474</v>
      </c>
      <c r="AL11" s="44" t="s">
        <v>34</v>
      </c>
      <c r="AM11" s="24" t="s">
        <v>34</v>
      </c>
      <c r="AN11" s="22">
        <v>2.9</v>
      </c>
      <c r="AO11" s="24">
        <v>4</v>
      </c>
      <c r="AP11" s="22">
        <v>1.2</v>
      </c>
      <c r="AQ11" s="24" t="s">
        <v>34</v>
      </c>
      <c r="AR11" s="22" t="s">
        <v>34</v>
      </c>
      <c r="AS11" s="24" t="s">
        <v>34</v>
      </c>
    </row>
    <row r="12" spans="1:45" ht="30" customHeight="1" thickBot="1" x14ac:dyDescent="0.25">
      <c r="A12" s="15" t="s">
        <v>8</v>
      </c>
      <c r="B12" s="58">
        <v>4</v>
      </c>
      <c r="C12" s="171"/>
      <c r="D12" s="171"/>
      <c r="E12" s="171"/>
      <c r="F12" s="110">
        <v>46</v>
      </c>
      <c r="G12" s="111">
        <f t="shared" si="0"/>
        <v>2.1904761904761907</v>
      </c>
      <c r="H12" s="113">
        <v>136</v>
      </c>
      <c r="I12" s="18">
        <f t="shared" si="1"/>
        <v>6.4761904761904763</v>
      </c>
      <c r="J12" s="113">
        <v>103</v>
      </c>
      <c r="K12" s="24">
        <f t="shared" si="2"/>
        <v>4.9047619047619051</v>
      </c>
      <c r="L12" s="113">
        <v>28</v>
      </c>
      <c r="M12" s="18">
        <f t="shared" si="3"/>
        <v>1.3333333333333333</v>
      </c>
      <c r="N12" s="113">
        <v>84</v>
      </c>
      <c r="O12" s="18">
        <f t="shared" si="4"/>
        <v>4</v>
      </c>
      <c r="P12" s="113">
        <v>54</v>
      </c>
      <c r="Q12" s="18">
        <f t="shared" si="5"/>
        <v>2.5714285714285716</v>
      </c>
      <c r="R12" s="113">
        <v>6</v>
      </c>
      <c r="S12" s="24">
        <f t="shared" si="6"/>
        <v>0.2857142857142857</v>
      </c>
      <c r="T12" s="113">
        <v>0</v>
      </c>
      <c r="U12" s="18">
        <f t="shared" si="7"/>
        <v>0</v>
      </c>
      <c r="V12" s="113">
        <v>1</v>
      </c>
      <c r="W12" s="18">
        <f t="shared" si="8"/>
        <v>4.7619047619047616E-2</v>
      </c>
      <c r="X12" s="113">
        <v>8</v>
      </c>
      <c r="Y12" s="18">
        <f t="shared" si="9"/>
        <v>0.38095238095238093</v>
      </c>
      <c r="Z12" s="113">
        <v>0</v>
      </c>
      <c r="AA12" s="53">
        <f t="shared" si="10"/>
        <v>0</v>
      </c>
      <c r="AB12" s="83">
        <v>5</v>
      </c>
      <c r="AC12" s="116">
        <f t="shared" si="11"/>
        <v>0.23809523809523808</v>
      </c>
      <c r="AD12" s="83">
        <f t="shared" si="12"/>
        <v>131</v>
      </c>
      <c r="AE12" s="18">
        <f t="shared" si="13"/>
        <v>6.2380952380952381</v>
      </c>
      <c r="AF12" s="83">
        <f t="shared" si="14"/>
        <v>198</v>
      </c>
      <c r="AG12" s="65">
        <f t="shared" si="15"/>
        <v>9.4285714285714288</v>
      </c>
      <c r="AH12" s="83">
        <f t="shared" si="16"/>
        <v>142</v>
      </c>
      <c r="AI12" s="65">
        <f t="shared" si="17"/>
        <v>6.7619047619047619</v>
      </c>
      <c r="AJ12" s="69">
        <f t="shared" si="18"/>
        <v>471</v>
      </c>
      <c r="AK12" s="17">
        <f t="shared" si="19"/>
        <v>22.428571428571427</v>
      </c>
      <c r="AL12" s="44">
        <v>2.1</v>
      </c>
      <c r="AM12" s="24">
        <v>2.2000000000000002</v>
      </c>
      <c r="AN12" s="22">
        <v>0.7</v>
      </c>
      <c r="AO12" s="24" t="s">
        <v>34</v>
      </c>
      <c r="AP12" s="22">
        <v>1.7</v>
      </c>
      <c r="AQ12" s="24" t="s">
        <v>34</v>
      </c>
      <c r="AR12" s="22" t="s">
        <v>34</v>
      </c>
      <c r="AS12" s="24" t="s">
        <v>34</v>
      </c>
    </row>
    <row r="13" spans="1:45" ht="30" customHeight="1" thickBot="1" x14ac:dyDescent="0.25">
      <c r="A13" s="15" t="s">
        <v>9</v>
      </c>
      <c r="B13" s="58">
        <v>9</v>
      </c>
      <c r="C13" s="56">
        <v>4</v>
      </c>
      <c r="D13" s="55">
        <v>4</v>
      </c>
      <c r="E13" s="84">
        <v>1</v>
      </c>
      <c r="F13" s="110">
        <v>99</v>
      </c>
      <c r="G13" s="111">
        <f>F13/C13/5.25</f>
        <v>4.7142857142857144</v>
      </c>
      <c r="H13" s="113">
        <v>233</v>
      </c>
      <c r="I13" s="18">
        <f>H13/D13/5.25</f>
        <v>11.095238095238095</v>
      </c>
      <c r="J13" s="113">
        <v>112</v>
      </c>
      <c r="K13" s="24">
        <f>J13/E13/5.25</f>
        <v>21.333333333333332</v>
      </c>
      <c r="L13" s="113">
        <v>126</v>
      </c>
      <c r="M13" s="18">
        <f>L13/E13/5.25</f>
        <v>24</v>
      </c>
      <c r="N13" s="113">
        <v>580</v>
      </c>
      <c r="O13" s="18">
        <f>N13/C13/5.25</f>
        <v>27.61904761904762</v>
      </c>
      <c r="P13" s="113">
        <v>203</v>
      </c>
      <c r="Q13" s="18">
        <f>P13/D13/5.25</f>
        <v>9.6666666666666661</v>
      </c>
      <c r="R13" s="113">
        <v>44</v>
      </c>
      <c r="S13" s="24">
        <f>R13/E13/5.25</f>
        <v>8.3809523809523814</v>
      </c>
      <c r="T13" s="113">
        <v>1</v>
      </c>
      <c r="U13" s="18">
        <f>T13/E13/5.25</f>
        <v>0.19047619047619047</v>
      </c>
      <c r="V13" s="113">
        <v>7</v>
      </c>
      <c r="W13" s="18">
        <f>V13/C13/5.25</f>
        <v>0.33333333333333331</v>
      </c>
      <c r="X13" s="113">
        <v>9</v>
      </c>
      <c r="Y13" s="18">
        <f>X13/D13/5.25</f>
        <v>0.42857142857142855</v>
      </c>
      <c r="Z13" s="113">
        <v>0</v>
      </c>
      <c r="AA13" s="53">
        <f>Z13/E13/5.25</f>
        <v>0</v>
      </c>
      <c r="AB13" s="83">
        <v>11</v>
      </c>
      <c r="AC13" s="116">
        <f>AB13/E13/5.25</f>
        <v>2.0952380952380953</v>
      </c>
      <c r="AD13" s="83">
        <f t="shared" si="12"/>
        <v>686</v>
      </c>
      <c r="AE13" s="24">
        <f>AD13/C13/5.25</f>
        <v>32.666666666666664</v>
      </c>
      <c r="AF13" s="83">
        <f t="shared" si="14"/>
        <v>445</v>
      </c>
      <c r="AG13" s="65">
        <f>AF13/D13/5.25</f>
        <v>21.19047619047619</v>
      </c>
      <c r="AH13" s="83">
        <f t="shared" si="16"/>
        <v>294</v>
      </c>
      <c r="AI13" s="65">
        <f>AH13/E13/5.25</f>
        <v>56</v>
      </c>
      <c r="AJ13" s="69">
        <f t="shared" si="18"/>
        <v>1425</v>
      </c>
      <c r="AK13" s="17">
        <f t="shared" si="19"/>
        <v>30.158730158730162</v>
      </c>
      <c r="AL13" s="28">
        <v>1.7</v>
      </c>
      <c r="AM13" s="24" t="s">
        <v>34</v>
      </c>
      <c r="AN13" s="22">
        <v>0.9</v>
      </c>
      <c r="AO13" s="18">
        <v>1.3</v>
      </c>
      <c r="AP13" s="19">
        <v>3.1</v>
      </c>
      <c r="AQ13" s="18">
        <v>0.9</v>
      </c>
      <c r="AR13" s="22" t="s">
        <v>34</v>
      </c>
      <c r="AS13" s="24" t="s">
        <v>34</v>
      </c>
    </row>
    <row r="14" spans="1:45" ht="30" customHeight="1" thickBot="1" x14ac:dyDescent="0.25">
      <c r="A14" s="15" t="s">
        <v>10</v>
      </c>
      <c r="B14" s="58">
        <v>6</v>
      </c>
      <c r="C14" s="171"/>
      <c r="D14" s="171"/>
      <c r="E14" s="171"/>
      <c r="F14" s="110">
        <v>74</v>
      </c>
      <c r="G14" s="111">
        <f>F14/B14/5.25</f>
        <v>2.3492063492063493</v>
      </c>
      <c r="H14" s="113">
        <v>217</v>
      </c>
      <c r="I14" s="18">
        <f t="shared" si="1"/>
        <v>6.8888888888888884</v>
      </c>
      <c r="J14" s="113">
        <v>77</v>
      </c>
      <c r="K14" s="24">
        <f t="shared" si="2"/>
        <v>2.4444444444444446</v>
      </c>
      <c r="L14" s="113">
        <v>187</v>
      </c>
      <c r="M14" s="18">
        <f t="shared" si="3"/>
        <v>5.9365079365079367</v>
      </c>
      <c r="N14" s="113">
        <v>302</v>
      </c>
      <c r="O14" s="18">
        <f t="shared" si="4"/>
        <v>9.587301587301587</v>
      </c>
      <c r="P14" s="113">
        <v>108</v>
      </c>
      <c r="Q14" s="18">
        <f t="shared" si="5"/>
        <v>3.4285714285714284</v>
      </c>
      <c r="R14" s="113">
        <v>13</v>
      </c>
      <c r="S14" s="24">
        <f t="shared" si="6"/>
        <v>0.41269841269841268</v>
      </c>
      <c r="T14" s="113">
        <v>5</v>
      </c>
      <c r="U14" s="18">
        <f t="shared" si="7"/>
        <v>0.15873015873015875</v>
      </c>
      <c r="V14" s="113">
        <v>2</v>
      </c>
      <c r="W14" s="18">
        <f t="shared" si="8"/>
        <v>6.3492063492063489E-2</v>
      </c>
      <c r="X14" s="113">
        <v>3</v>
      </c>
      <c r="Y14" s="18">
        <f t="shared" si="9"/>
        <v>9.5238095238095233E-2</v>
      </c>
      <c r="Z14" s="113">
        <v>0</v>
      </c>
      <c r="AA14" s="53">
        <f t="shared" si="10"/>
        <v>0</v>
      </c>
      <c r="AB14" s="83">
        <v>11</v>
      </c>
      <c r="AC14" s="116">
        <f t="shared" si="11"/>
        <v>0.34920634920634919</v>
      </c>
      <c r="AD14" s="83">
        <f t="shared" si="12"/>
        <v>378</v>
      </c>
      <c r="AE14" s="18">
        <f t="shared" si="13"/>
        <v>12</v>
      </c>
      <c r="AF14" s="83">
        <f t="shared" si="14"/>
        <v>328</v>
      </c>
      <c r="AG14" s="65">
        <f t="shared" si="15"/>
        <v>10.412698412698413</v>
      </c>
      <c r="AH14" s="83">
        <f t="shared" si="16"/>
        <v>293</v>
      </c>
      <c r="AI14" s="65">
        <f t="shared" si="17"/>
        <v>9.3015873015873023</v>
      </c>
      <c r="AJ14" s="69">
        <f t="shared" si="18"/>
        <v>999</v>
      </c>
      <c r="AK14" s="17">
        <f t="shared" si="19"/>
        <v>31.714285714285715</v>
      </c>
      <c r="AL14" s="44" t="s">
        <v>34</v>
      </c>
      <c r="AM14" s="24">
        <v>1.4</v>
      </c>
      <c r="AN14" s="19">
        <v>2.8</v>
      </c>
      <c r="AO14" s="18">
        <v>2.2999999999999998</v>
      </c>
      <c r="AP14" s="22" t="s">
        <v>34</v>
      </c>
      <c r="AQ14" s="24" t="s">
        <v>34</v>
      </c>
      <c r="AR14" s="22" t="s">
        <v>34</v>
      </c>
      <c r="AS14" s="24" t="s">
        <v>34</v>
      </c>
    </row>
    <row r="15" spans="1:45" ht="30" customHeight="1" thickBot="1" x14ac:dyDescent="0.25">
      <c r="A15" s="15" t="s">
        <v>11</v>
      </c>
      <c r="B15" s="58">
        <v>6</v>
      </c>
      <c r="C15" s="171"/>
      <c r="D15" s="171"/>
      <c r="E15" s="171"/>
      <c r="F15" s="110">
        <v>62</v>
      </c>
      <c r="G15" s="111">
        <f>F15/B15/5.25</f>
        <v>1.9682539682539684</v>
      </c>
      <c r="H15" s="113">
        <v>252</v>
      </c>
      <c r="I15" s="18">
        <f t="shared" si="1"/>
        <v>8</v>
      </c>
      <c r="J15" s="113">
        <v>139</v>
      </c>
      <c r="K15" s="24">
        <f t="shared" si="2"/>
        <v>4.412698412698413</v>
      </c>
      <c r="L15" s="113">
        <v>87</v>
      </c>
      <c r="M15" s="18">
        <f t="shared" si="3"/>
        <v>2.7619047619047619</v>
      </c>
      <c r="N15" s="113">
        <v>450</v>
      </c>
      <c r="O15" s="18">
        <f t="shared" si="4"/>
        <v>14.285714285714286</v>
      </c>
      <c r="P15" s="113">
        <v>174</v>
      </c>
      <c r="Q15" s="18">
        <f t="shared" si="5"/>
        <v>5.5238095238095237</v>
      </c>
      <c r="R15" s="113">
        <v>20</v>
      </c>
      <c r="S15" s="24">
        <f t="shared" si="6"/>
        <v>0.634920634920635</v>
      </c>
      <c r="T15" s="113">
        <v>1</v>
      </c>
      <c r="U15" s="18">
        <f t="shared" si="7"/>
        <v>3.1746031746031744E-2</v>
      </c>
      <c r="V15" s="113">
        <v>5</v>
      </c>
      <c r="W15" s="18">
        <f t="shared" si="8"/>
        <v>0.15873015873015875</v>
      </c>
      <c r="X15" s="113">
        <v>15</v>
      </c>
      <c r="Y15" s="18">
        <f t="shared" si="9"/>
        <v>0.47619047619047616</v>
      </c>
      <c r="Z15" s="113">
        <v>2</v>
      </c>
      <c r="AA15" s="53">
        <f t="shared" si="10"/>
        <v>6.3492063492063489E-2</v>
      </c>
      <c r="AB15" s="83">
        <v>22</v>
      </c>
      <c r="AC15" s="116">
        <f t="shared" si="11"/>
        <v>0.69841269841269837</v>
      </c>
      <c r="AD15" s="83">
        <f t="shared" si="12"/>
        <v>517</v>
      </c>
      <c r="AE15" s="18">
        <f t="shared" si="13"/>
        <v>16.412698412698415</v>
      </c>
      <c r="AF15" s="83">
        <f t="shared" si="14"/>
        <v>441</v>
      </c>
      <c r="AG15" s="65">
        <f t="shared" si="15"/>
        <v>14</v>
      </c>
      <c r="AH15" s="83">
        <f t="shared" si="16"/>
        <v>271</v>
      </c>
      <c r="AI15" s="65">
        <f t="shared" si="17"/>
        <v>8.6031746031746028</v>
      </c>
      <c r="AJ15" s="69">
        <f t="shared" si="18"/>
        <v>1229</v>
      </c>
      <c r="AK15" s="17">
        <f t="shared" si="19"/>
        <v>39.015873015873019</v>
      </c>
      <c r="AL15" s="44" t="s">
        <v>34</v>
      </c>
      <c r="AM15" s="24" t="s">
        <v>34</v>
      </c>
      <c r="AN15" s="19">
        <v>2</v>
      </c>
      <c r="AO15" s="18">
        <v>1.6</v>
      </c>
      <c r="AP15" s="22">
        <v>2.2000000000000002</v>
      </c>
      <c r="AQ15" s="24">
        <v>2.2000000000000002</v>
      </c>
      <c r="AR15" s="22" t="s">
        <v>34</v>
      </c>
      <c r="AS15" s="24" t="s">
        <v>34</v>
      </c>
    </row>
    <row r="16" spans="1:45" ht="30" customHeight="1" thickBot="1" x14ac:dyDescent="0.25">
      <c r="A16" s="15" t="s">
        <v>58</v>
      </c>
      <c r="B16" s="58">
        <v>15</v>
      </c>
      <c r="C16" s="56">
        <v>4</v>
      </c>
      <c r="D16" s="55">
        <v>9</v>
      </c>
      <c r="E16" s="84">
        <v>2</v>
      </c>
      <c r="F16" s="110">
        <v>67</v>
      </c>
      <c r="G16" s="111">
        <f>F16/C16/2.6</f>
        <v>6.4423076923076925</v>
      </c>
      <c r="H16" s="113">
        <v>321</v>
      </c>
      <c r="I16" s="18">
        <f>H16/D16/2.6</f>
        <v>13.717948717948717</v>
      </c>
      <c r="J16" s="113">
        <v>87</v>
      </c>
      <c r="K16" s="24">
        <f>J16/E16/2.6</f>
        <v>16.73076923076923</v>
      </c>
      <c r="L16" s="113">
        <v>78</v>
      </c>
      <c r="M16" s="18">
        <f>L16/E16/2.6</f>
        <v>15</v>
      </c>
      <c r="N16" s="113">
        <v>446</v>
      </c>
      <c r="O16" s="18">
        <f>N16/C16/2.6</f>
        <v>42.88461538461538</v>
      </c>
      <c r="P16" s="113">
        <v>138</v>
      </c>
      <c r="Q16" s="18">
        <f>P16/D16/2.6</f>
        <v>5.8974358974358978</v>
      </c>
      <c r="R16" s="113">
        <v>22</v>
      </c>
      <c r="S16" s="24">
        <f>R16/E16/2.6</f>
        <v>4.2307692307692308</v>
      </c>
      <c r="T16" s="113">
        <v>0</v>
      </c>
      <c r="U16" s="18">
        <f>T16/E16/2.6</f>
        <v>0</v>
      </c>
      <c r="V16" s="113">
        <v>4</v>
      </c>
      <c r="W16" s="18">
        <f>V16/C16/2.6</f>
        <v>0.38461538461538458</v>
      </c>
      <c r="X16" s="113">
        <v>15</v>
      </c>
      <c r="Y16" s="18">
        <f>X16/D16/2.6</f>
        <v>0.64102564102564108</v>
      </c>
      <c r="Z16" s="113">
        <v>0</v>
      </c>
      <c r="AA16" s="53">
        <f>Z16/E16/2.6</f>
        <v>0</v>
      </c>
      <c r="AB16" s="83">
        <v>12</v>
      </c>
      <c r="AC16" s="116">
        <f>AB16/E16/2.6</f>
        <v>2.3076923076923075</v>
      </c>
      <c r="AD16" s="83">
        <f t="shared" si="12"/>
        <v>517</v>
      </c>
      <c r="AE16" s="18">
        <f>AD16/C16/2.6</f>
        <v>49.71153846153846</v>
      </c>
      <c r="AF16" s="83">
        <f t="shared" si="14"/>
        <v>474</v>
      </c>
      <c r="AG16" s="65">
        <f>AF16/D16/2.6</f>
        <v>20.256410256410255</v>
      </c>
      <c r="AH16" s="83">
        <f t="shared" si="16"/>
        <v>199</v>
      </c>
      <c r="AI16" s="65">
        <f>AH16/E16/2.6</f>
        <v>38.269230769230766</v>
      </c>
      <c r="AJ16" s="69">
        <f t="shared" si="18"/>
        <v>1190</v>
      </c>
      <c r="AK16" s="17">
        <f t="shared" si="19"/>
        <v>15.111111111111111</v>
      </c>
      <c r="AL16" s="44">
        <v>0.6</v>
      </c>
      <c r="AM16" s="24">
        <v>1.5</v>
      </c>
      <c r="AN16" s="19">
        <v>7.7</v>
      </c>
      <c r="AO16" s="18">
        <v>10.6</v>
      </c>
      <c r="AP16" s="19">
        <v>4.4000000000000004</v>
      </c>
      <c r="AQ16" s="24" t="s">
        <v>34</v>
      </c>
      <c r="AR16" s="19">
        <v>0.6</v>
      </c>
      <c r="AS16" s="24" t="s">
        <v>34</v>
      </c>
    </row>
    <row r="17" spans="1:120" ht="30" customHeight="1" thickBot="1" x14ac:dyDescent="0.25">
      <c r="A17" s="15" t="s">
        <v>12</v>
      </c>
      <c r="B17" s="58">
        <v>3</v>
      </c>
      <c r="C17" s="171"/>
      <c r="D17" s="171"/>
      <c r="E17" s="171"/>
      <c r="F17" s="110">
        <v>35</v>
      </c>
      <c r="G17" s="111">
        <f>F17/B17/5.25</f>
        <v>2.2222222222222223</v>
      </c>
      <c r="H17" s="113">
        <v>111</v>
      </c>
      <c r="I17" s="18">
        <f t="shared" si="1"/>
        <v>7.0476190476190474</v>
      </c>
      <c r="J17" s="113">
        <v>95</v>
      </c>
      <c r="K17" s="24">
        <f t="shared" si="2"/>
        <v>6.0317460317460316</v>
      </c>
      <c r="L17" s="113">
        <v>30</v>
      </c>
      <c r="M17" s="18">
        <f t="shared" si="3"/>
        <v>1.9047619047619047</v>
      </c>
      <c r="N17" s="113">
        <v>63</v>
      </c>
      <c r="O17" s="18">
        <f t="shared" si="4"/>
        <v>4</v>
      </c>
      <c r="P17" s="113">
        <v>67</v>
      </c>
      <c r="Q17" s="18">
        <f t="shared" si="5"/>
        <v>4.253968253968254</v>
      </c>
      <c r="R17" s="113">
        <v>7</v>
      </c>
      <c r="S17" s="24">
        <f t="shared" si="6"/>
        <v>0.44444444444444448</v>
      </c>
      <c r="T17" s="113">
        <v>2</v>
      </c>
      <c r="U17" s="18">
        <f t="shared" si="7"/>
        <v>0.12698412698412698</v>
      </c>
      <c r="V17" s="113">
        <v>0</v>
      </c>
      <c r="W17" s="18">
        <f t="shared" si="8"/>
        <v>0</v>
      </c>
      <c r="X17" s="113">
        <v>3</v>
      </c>
      <c r="Y17" s="18">
        <f t="shared" si="9"/>
        <v>0.19047619047619047</v>
      </c>
      <c r="Z17" s="113">
        <v>0</v>
      </c>
      <c r="AA17" s="53">
        <f t="shared" si="10"/>
        <v>0</v>
      </c>
      <c r="AB17" s="83">
        <v>10</v>
      </c>
      <c r="AC17" s="116">
        <f t="shared" si="11"/>
        <v>0.634920634920635</v>
      </c>
      <c r="AD17" s="83">
        <f t="shared" si="12"/>
        <v>98</v>
      </c>
      <c r="AE17" s="18">
        <f t="shared" si="13"/>
        <v>6.2222222222222214</v>
      </c>
      <c r="AF17" s="83">
        <f t="shared" si="14"/>
        <v>181</v>
      </c>
      <c r="AG17" s="65">
        <f t="shared" si="15"/>
        <v>11.492063492063492</v>
      </c>
      <c r="AH17" s="83">
        <f t="shared" si="16"/>
        <v>144</v>
      </c>
      <c r="AI17" s="65">
        <f t="shared" si="17"/>
        <v>9.1428571428571423</v>
      </c>
      <c r="AJ17" s="69">
        <f t="shared" si="18"/>
        <v>423</v>
      </c>
      <c r="AK17" s="17">
        <f t="shared" si="19"/>
        <v>26.857142857142858</v>
      </c>
      <c r="AL17" s="44" t="s">
        <v>34</v>
      </c>
      <c r="AM17" s="24" t="s">
        <v>34</v>
      </c>
      <c r="AN17" s="22" t="s">
        <v>34</v>
      </c>
      <c r="AO17" s="24" t="s">
        <v>34</v>
      </c>
      <c r="AP17" s="22" t="s">
        <v>34</v>
      </c>
      <c r="AQ17" s="24" t="s">
        <v>34</v>
      </c>
      <c r="AR17" s="22">
        <v>1.7</v>
      </c>
      <c r="AS17" s="24" t="s">
        <v>34</v>
      </c>
    </row>
    <row r="18" spans="1:120" ht="30" customHeight="1" thickBot="1" x14ac:dyDescent="0.25">
      <c r="A18" s="15" t="s">
        <v>13</v>
      </c>
      <c r="B18" s="58">
        <v>13</v>
      </c>
      <c r="C18" s="56">
        <v>6</v>
      </c>
      <c r="D18" s="173">
        <v>7</v>
      </c>
      <c r="E18" s="171"/>
      <c r="F18" s="110">
        <v>108</v>
      </c>
      <c r="G18" s="111">
        <f>F18/C18/5.25</f>
        <v>3.4285714285714284</v>
      </c>
      <c r="H18" s="113">
        <v>516</v>
      </c>
      <c r="I18" s="18">
        <f>H18/D18/5.25</f>
        <v>14.040816326530612</v>
      </c>
      <c r="J18" s="113">
        <v>253</v>
      </c>
      <c r="K18" s="24">
        <f>J18/D18/5.25</f>
        <v>6.8843537414965992</v>
      </c>
      <c r="L18" s="113">
        <v>121</v>
      </c>
      <c r="M18" s="18">
        <f>L18/D18/5.25</f>
        <v>3.2925170068027207</v>
      </c>
      <c r="N18" s="113">
        <v>718</v>
      </c>
      <c r="O18" s="18">
        <f>N18/C18/5.25</f>
        <v>22.793650793650794</v>
      </c>
      <c r="P18" s="113">
        <v>227</v>
      </c>
      <c r="Q18" s="18">
        <f>P18/D18/5.25</f>
        <v>6.1768707482993204</v>
      </c>
      <c r="R18" s="113">
        <v>46</v>
      </c>
      <c r="S18" s="24">
        <f>R18/D18/5.25</f>
        <v>1.2517006802721089</v>
      </c>
      <c r="T18" s="113">
        <v>0</v>
      </c>
      <c r="U18" s="18">
        <f>T18/D18/5.25</f>
        <v>0</v>
      </c>
      <c r="V18" s="113">
        <v>13</v>
      </c>
      <c r="W18" s="18">
        <f>V18/C18/5.25</f>
        <v>0.41269841269841268</v>
      </c>
      <c r="X18" s="113">
        <v>18</v>
      </c>
      <c r="Y18" s="18">
        <f>X18/D18/5.25</f>
        <v>0.48979591836734698</v>
      </c>
      <c r="Z18" s="113">
        <v>0</v>
      </c>
      <c r="AA18" s="53">
        <f>Z18/D18/5.25</f>
        <v>0</v>
      </c>
      <c r="AB18" s="83">
        <v>44</v>
      </c>
      <c r="AC18" s="116">
        <f>AB18/D18/5.25</f>
        <v>1.1972789115646258</v>
      </c>
      <c r="AD18" s="83">
        <f t="shared" si="12"/>
        <v>839</v>
      </c>
      <c r="AE18" s="18">
        <f>AD18/C18/5.25</f>
        <v>26.634920634920636</v>
      </c>
      <c r="AF18" s="83">
        <f t="shared" si="14"/>
        <v>761</v>
      </c>
      <c r="AG18" s="65">
        <f>AF18/D18/5.25</f>
        <v>20.707482993197278</v>
      </c>
      <c r="AH18" s="83">
        <f t="shared" si="16"/>
        <v>464</v>
      </c>
      <c r="AI18" s="65">
        <f>AH18/D18/5.25</f>
        <v>12.625850340136056</v>
      </c>
      <c r="AJ18" s="69">
        <f t="shared" si="18"/>
        <v>2064</v>
      </c>
      <c r="AK18" s="17">
        <f t="shared" si="19"/>
        <v>30.241758241758241</v>
      </c>
      <c r="AL18" s="44" t="s">
        <v>34</v>
      </c>
      <c r="AM18" s="24" t="s">
        <v>34</v>
      </c>
      <c r="AN18" s="19">
        <v>1.4</v>
      </c>
      <c r="AO18" s="18">
        <v>1.9</v>
      </c>
      <c r="AP18" s="22">
        <v>2.1</v>
      </c>
      <c r="AQ18" s="24">
        <v>0.4</v>
      </c>
      <c r="AR18" s="22" t="s">
        <v>34</v>
      </c>
      <c r="AS18" s="24" t="s">
        <v>34</v>
      </c>
    </row>
    <row r="19" spans="1:120" ht="30" customHeight="1" thickBot="1" x14ac:dyDescent="0.25">
      <c r="A19" s="15" t="s">
        <v>14</v>
      </c>
      <c r="B19" s="58">
        <v>2</v>
      </c>
      <c r="C19" s="171"/>
      <c r="D19" s="171"/>
      <c r="E19" s="171"/>
      <c r="F19" s="110">
        <v>26</v>
      </c>
      <c r="G19" s="111">
        <f>F19/B19/5.25</f>
        <v>2.4761904761904763</v>
      </c>
      <c r="H19" s="113">
        <v>127</v>
      </c>
      <c r="I19" s="18">
        <f t="shared" si="1"/>
        <v>12.095238095238095</v>
      </c>
      <c r="J19" s="113">
        <v>83</v>
      </c>
      <c r="K19" s="24">
        <f t="shared" si="2"/>
        <v>7.9047619047619051</v>
      </c>
      <c r="L19" s="113">
        <v>15</v>
      </c>
      <c r="M19" s="18">
        <f t="shared" si="3"/>
        <v>1.4285714285714286</v>
      </c>
      <c r="N19" s="113">
        <v>45</v>
      </c>
      <c r="O19" s="18">
        <f t="shared" si="4"/>
        <v>4.2857142857142856</v>
      </c>
      <c r="P19" s="113">
        <v>62</v>
      </c>
      <c r="Q19" s="18">
        <f t="shared" si="5"/>
        <v>5.9047619047619051</v>
      </c>
      <c r="R19" s="113">
        <v>6</v>
      </c>
      <c r="S19" s="24">
        <f t="shared" si="6"/>
        <v>0.5714285714285714</v>
      </c>
      <c r="T19" s="113">
        <v>0</v>
      </c>
      <c r="U19" s="18">
        <f t="shared" si="7"/>
        <v>0</v>
      </c>
      <c r="V19" s="113">
        <v>2</v>
      </c>
      <c r="W19" s="18">
        <f t="shared" si="8"/>
        <v>0.19047619047619047</v>
      </c>
      <c r="X19" s="113">
        <v>4</v>
      </c>
      <c r="Y19" s="18">
        <f t="shared" si="9"/>
        <v>0.38095238095238093</v>
      </c>
      <c r="Z19" s="113">
        <v>0</v>
      </c>
      <c r="AA19" s="53">
        <f t="shared" si="10"/>
        <v>0</v>
      </c>
      <c r="AB19" s="83">
        <v>11</v>
      </c>
      <c r="AC19" s="116">
        <f t="shared" si="11"/>
        <v>1.0476190476190477</v>
      </c>
      <c r="AD19" s="83">
        <f t="shared" si="12"/>
        <v>73</v>
      </c>
      <c r="AE19" s="18">
        <f t="shared" si="13"/>
        <v>6.9523809523809526</v>
      </c>
      <c r="AF19" s="83">
        <f t="shared" si="14"/>
        <v>193</v>
      </c>
      <c r="AG19" s="65">
        <f t="shared" si="15"/>
        <v>18.38095238095238</v>
      </c>
      <c r="AH19" s="83">
        <f t="shared" si="16"/>
        <v>115</v>
      </c>
      <c r="AI19" s="65">
        <f t="shared" si="17"/>
        <v>10.952380952380953</v>
      </c>
      <c r="AJ19" s="69">
        <f t="shared" si="18"/>
        <v>381</v>
      </c>
      <c r="AK19" s="17">
        <f t="shared" si="19"/>
        <v>36.285714285714285</v>
      </c>
      <c r="AL19" s="44">
        <v>15.6</v>
      </c>
      <c r="AM19" s="24" t="s">
        <v>34</v>
      </c>
      <c r="AN19" s="19">
        <v>23.1</v>
      </c>
      <c r="AO19" s="18">
        <v>7.1</v>
      </c>
      <c r="AP19" s="19">
        <v>10.7</v>
      </c>
      <c r="AQ19" s="24" t="s">
        <v>34</v>
      </c>
      <c r="AR19" s="22">
        <v>4.5999999999999996</v>
      </c>
      <c r="AS19" s="24" t="s">
        <v>34</v>
      </c>
    </row>
    <row r="20" spans="1:120" ht="30" customHeight="1" thickBot="1" x14ac:dyDescent="0.25">
      <c r="A20" s="15" t="s">
        <v>15</v>
      </c>
      <c r="B20" s="58">
        <v>5</v>
      </c>
      <c r="C20" s="171"/>
      <c r="D20" s="171"/>
      <c r="E20" s="171"/>
      <c r="F20" s="110">
        <v>29</v>
      </c>
      <c r="G20" s="111">
        <f t="shared" ref="G20:G23" si="20">F20/B20/5.25</f>
        <v>1.1047619047619048</v>
      </c>
      <c r="H20" s="113">
        <v>184</v>
      </c>
      <c r="I20" s="18">
        <f t="shared" si="1"/>
        <v>7.0095238095238086</v>
      </c>
      <c r="J20" s="113">
        <v>70</v>
      </c>
      <c r="K20" s="24">
        <f t="shared" si="2"/>
        <v>2.6666666666666665</v>
      </c>
      <c r="L20" s="113">
        <v>47</v>
      </c>
      <c r="M20" s="18">
        <f t="shared" si="3"/>
        <v>1.7904761904761906</v>
      </c>
      <c r="N20" s="113">
        <v>100</v>
      </c>
      <c r="O20" s="18">
        <f t="shared" si="4"/>
        <v>3.8095238095238093</v>
      </c>
      <c r="P20" s="113">
        <v>80</v>
      </c>
      <c r="Q20" s="18">
        <f t="shared" si="5"/>
        <v>3.0476190476190474</v>
      </c>
      <c r="R20" s="113">
        <v>13</v>
      </c>
      <c r="S20" s="24">
        <f t="shared" si="6"/>
        <v>0.49523809523809526</v>
      </c>
      <c r="T20" s="113">
        <v>2</v>
      </c>
      <c r="U20" s="18">
        <f t="shared" si="7"/>
        <v>7.6190476190476197E-2</v>
      </c>
      <c r="V20" s="113">
        <v>1</v>
      </c>
      <c r="W20" s="18">
        <f t="shared" si="8"/>
        <v>3.8095238095238099E-2</v>
      </c>
      <c r="X20" s="113">
        <v>4</v>
      </c>
      <c r="Y20" s="18">
        <f t="shared" si="9"/>
        <v>0.15238095238095239</v>
      </c>
      <c r="Z20" s="113">
        <v>0</v>
      </c>
      <c r="AA20" s="53">
        <f t="shared" si="10"/>
        <v>0</v>
      </c>
      <c r="AB20" s="83">
        <v>5</v>
      </c>
      <c r="AC20" s="116">
        <f t="shared" si="11"/>
        <v>0.19047619047619047</v>
      </c>
      <c r="AD20" s="83">
        <f t="shared" si="12"/>
        <v>130</v>
      </c>
      <c r="AE20" s="18">
        <f t="shared" si="13"/>
        <v>4.9523809523809526</v>
      </c>
      <c r="AF20" s="83">
        <f t="shared" si="14"/>
        <v>268</v>
      </c>
      <c r="AG20" s="65">
        <f t="shared" si="15"/>
        <v>10.209523809523811</v>
      </c>
      <c r="AH20" s="83">
        <f t="shared" si="16"/>
        <v>137</v>
      </c>
      <c r="AI20" s="65">
        <f t="shared" si="17"/>
        <v>5.2190476190476192</v>
      </c>
      <c r="AJ20" s="69">
        <f t="shared" si="18"/>
        <v>535</v>
      </c>
      <c r="AK20" s="17">
        <f t="shared" si="19"/>
        <v>20.38095238095238</v>
      </c>
      <c r="AL20" s="44">
        <v>4</v>
      </c>
      <c r="AM20" s="24" t="s">
        <v>34</v>
      </c>
      <c r="AN20" s="22">
        <v>1.1000000000000001</v>
      </c>
      <c r="AO20" s="18">
        <v>1.1000000000000001</v>
      </c>
      <c r="AP20" s="22" t="s">
        <v>34</v>
      </c>
      <c r="AQ20" s="24" t="s">
        <v>34</v>
      </c>
      <c r="AR20" s="22">
        <v>0.6</v>
      </c>
      <c r="AS20" s="24" t="s">
        <v>34</v>
      </c>
    </row>
    <row r="21" spans="1:120" ht="30" customHeight="1" thickBot="1" x14ac:dyDescent="0.25">
      <c r="A21" s="15" t="s">
        <v>16</v>
      </c>
      <c r="B21" s="58">
        <v>4</v>
      </c>
      <c r="C21" s="171"/>
      <c r="D21" s="171"/>
      <c r="E21" s="171"/>
      <c r="F21" s="110">
        <v>39</v>
      </c>
      <c r="G21" s="111">
        <f t="shared" si="20"/>
        <v>1.8571428571428572</v>
      </c>
      <c r="H21" s="113">
        <v>142</v>
      </c>
      <c r="I21" s="18">
        <f t="shared" si="1"/>
        <v>6.7619047619047619</v>
      </c>
      <c r="J21" s="113">
        <v>57</v>
      </c>
      <c r="K21" s="24">
        <f t="shared" si="2"/>
        <v>2.7142857142857144</v>
      </c>
      <c r="L21" s="113">
        <v>223</v>
      </c>
      <c r="M21" s="18">
        <f t="shared" si="3"/>
        <v>10.619047619047619</v>
      </c>
      <c r="N21" s="113">
        <v>137</v>
      </c>
      <c r="O21" s="18">
        <f t="shared" si="4"/>
        <v>6.5238095238095237</v>
      </c>
      <c r="P21" s="113">
        <v>172</v>
      </c>
      <c r="Q21" s="18">
        <f t="shared" si="5"/>
        <v>8.1904761904761898</v>
      </c>
      <c r="R21" s="113">
        <v>28</v>
      </c>
      <c r="S21" s="24">
        <f t="shared" si="6"/>
        <v>1.3333333333333333</v>
      </c>
      <c r="T21" s="113">
        <v>0</v>
      </c>
      <c r="U21" s="18">
        <f t="shared" si="7"/>
        <v>0</v>
      </c>
      <c r="V21" s="113">
        <v>4</v>
      </c>
      <c r="W21" s="18">
        <f t="shared" si="8"/>
        <v>0.19047619047619047</v>
      </c>
      <c r="X21" s="113">
        <v>3</v>
      </c>
      <c r="Y21" s="18">
        <f t="shared" si="9"/>
        <v>0.14285714285714285</v>
      </c>
      <c r="Z21" s="113">
        <v>0</v>
      </c>
      <c r="AA21" s="53">
        <f t="shared" si="10"/>
        <v>0</v>
      </c>
      <c r="AB21" s="83">
        <v>5</v>
      </c>
      <c r="AC21" s="116">
        <f t="shared" si="11"/>
        <v>0.23809523809523808</v>
      </c>
      <c r="AD21" s="83">
        <f t="shared" si="12"/>
        <v>180</v>
      </c>
      <c r="AE21" s="18">
        <f t="shared" si="13"/>
        <v>8.5714285714285712</v>
      </c>
      <c r="AF21" s="83">
        <f t="shared" si="14"/>
        <v>317</v>
      </c>
      <c r="AG21" s="65">
        <f t="shared" si="15"/>
        <v>15.095238095238095</v>
      </c>
      <c r="AH21" s="83">
        <f t="shared" si="16"/>
        <v>313</v>
      </c>
      <c r="AI21" s="65">
        <f t="shared" si="17"/>
        <v>14.904761904761905</v>
      </c>
      <c r="AJ21" s="69">
        <f t="shared" si="18"/>
        <v>810</v>
      </c>
      <c r="AK21" s="17">
        <f t="shared" si="19"/>
        <v>38.571428571428569</v>
      </c>
      <c r="AL21" s="44" t="s">
        <v>34</v>
      </c>
      <c r="AM21" s="24" t="s">
        <v>34</v>
      </c>
      <c r="AN21" s="22" t="s">
        <v>34</v>
      </c>
      <c r="AO21" s="24" t="s">
        <v>34</v>
      </c>
      <c r="AP21" s="22" t="s">
        <v>34</v>
      </c>
      <c r="AQ21" s="24" t="s">
        <v>34</v>
      </c>
      <c r="AR21" s="22" t="s">
        <v>34</v>
      </c>
      <c r="AS21" s="24" t="s">
        <v>34</v>
      </c>
    </row>
    <row r="22" spans="1:120" ht="30" customHeight="1" thickBot="1" x14ac:dyDescent="0.25">
      <c r="A22" s="15" t="s">
        <v>17</v>
      </c>
      <c r="B22" s="58">
        <v>3</v>
      </c>
      <c r="C22" s="171"/>
      <c r="D22" s="171"/>
      <c r="E22" s="171"/>
      <c r="F22" s="110">
        <v>41</v>
      </c>
      <c r="G22" s="111">
        <f t="shared" si="20"/>
        <v>2.6031746031746033</v>
      </c>
      <c r="H22" s="113">
        <v>132</v>
      </c>
      <c r="I22" s="18">
        <f t="shared" si="1"/>
        <v>8.3809523809523814</v>
      </c>
      <c r="J22" s="113">
        <v>87</v>
      </c>
      <c r="K22" s="24">
        <f t="shared" si="2"/>
        <v>5.5238095238095237</v>
      </c>
      <c r="L22" s="113">
        <v>45</v>
      </c>
      <c r="M22" s="18">
        <f t="shared" si="3"/>
        <v>2.8571428571428572</v>
      </c>
      <c r="N22" s="113">
        <v>104</v>
      </c>
      <c r="O22" s="18">
        <f t="shared" si="4"/>
        <v>6.6031746031746028</v>
      </c>
      <c r="P22" s="113">
        <v>139</v>
      </c>
      <c r="Q22" s="18">
        <f t="shared" si="5"/>
        <v>8.825396825396826</v>
      </c>
      <c r="R22" s="113">
        <v>7</v>
      </c>
      <c r="S22" s="24">
        <f t="shared" si="6"/>
        <v>0.44444444444444448</v>
      </c>
      <c r="T22" s="113">
        <v>0</v>
      </c>
      <c r="U22" s="18">
        <f t="shared" si="7"/>
        <v>0</v>
      </c>
      <c r="V22" s="113">
        <v>4</v>
      </c>
      <c r="W22" s="18">
        <f t="shared" si="8"/>
        <v>0.25396825396825395</v>
      </c>
      <c r="X22" s="113">
        <v>13</v>
      </c>
      <c r="Y22" s="18">
        <f t="shared" si="9"/>
        <v>0.82539682539682535</v>
      </c>
      <c r="Z22" s="113">
        <v>0</v>
      </c>
      <c r="AA22" s="53">
        <f t="shared" si="10"/>
        <v>0</v>
      </c>
      <c r="AB22" s="83">
        <v>6</v>
      </c>
      <c r="AC22" s="116">
        <f t="shared" si="11"/>
        <v>0.38095238095238093</v>
      </c>
      <c r="AD22" s="83">
        <f t="shared" si="12"/>
        <v>149</v>
      </c>
      <c r="AE22" s="18">
        <f t="shared" si="13"/>
        <v>9.4603174603174605</v>
      </c>
      <c r="AF22" s="83">
        <f t="shared" si="14"/>
        <v>284</v>
      </c>
      <c r="AG22" s="65">
        <f t="shared" si="15"/>
        <v>18.031746031746032</v>
      </c>
      <c r="AH22" s="83">
        <f t="shared" si="16"/>
        <v>145</v>
      </c>
      <c r="AI22" s="65">
        <f t="shared" si="17"/>
        <v>9.2063492063492074</v>
      </c>
      <c r="AJ22" s="69">
        <f t="shared" si="18"/>
        <v>578</v>
      </c>
      <c r="AK22" s="17">
        <f t="shared" si="19"/>
        <v>36.698412698412696</v>
      </c>
      <c r="AL22" s="44">
        <v>2.8</v>
      </c>
      <c r="AM22" s="24">
        <v>4.9000000000000004</v>
      </c>
      <c r="AN22" s="19">
        <v>4.2</v>
      </c>
      <c r="AO22" s="18">
        <v>3</v>
      </c>
      <c r="AP22" s="22">
        <v>3.1</v>
      </c>
      <c r="AQ22" s="24" t="s">
        <v>34</v>
      </c>
      <c r="AR22" s="22" t="s">
        <v>34</v>
      </c>
      <c r="AS22" s="24" t="s">
        <v>34</v>
      </c>
    </row>
    <row r="23" spans="1:120" ht="30" customHeight="1" thickBot="1" x14ac:dyDescent="0.25">
      <c r="A23" s="15" t="s">
        <v>18</v>
      </c>
      <c r="B23" s="58">
        <v>2</v>
      </c>
      <c r="C23" s="171"/>
      <c r="D23" s="171"/>
      <c r="E23" s="171"/>
      <c r="F23" s="110">
        <v>19</v>
      </c>
      <c r="G23" s="111">
        <f t="shared" si="20"/>
        <v>1.8095238095238095</v>
      </c>
      <c r="H23" s="113">
        <v>53</v>
      </c>
      <c r="I23" s="18">
        <f t="shared" si="1"/>
        <v>5.0476190476190474</v>
      </c>
      <c r="J23" s="113">
        <v>113</v>
      </c>
      <c r="K23" s="24">
        <f t="shared" si="2"/>
        <v>10.761904761904763</v>
      </c>
      <c r="L23" s="113">
        <v>4</v>
      </c>
      <c r="M23" s="18">
        <f t="shared" si="3"/>
        <v>0.38095238095238093</v>
      </c>
      <c r="N23" s="113">
        <v>15</v>
      </c>
      <c r="O23" s="18">
        <f t="shared" si="4"/>
        <v>1.4285714285714286</v>
      </c>
      <c r="P23" s="113">
        <v>41</v>
      </c>
      <c r="Q23" s="18">
        <f t="shared" si="5"/>
        <v>3.9047619047619047</v>
      </c>
      <c r="R23" s="113">
        <v>3</v>
      </c>
      <c r="S23" s="24">
        <f t="shared" si="6"/>
        <v>0.2857142857142857</v>
      </c>
      <c r="T23" s="113">
        <v>2</v>
      </c>
      <c r="U23" s="18">
        <f t="shared" si="7"/>
        <v>0.19047619047619047</v>
      </c>
      <c r="V23" s="113">
        <v>1</v>
      </c>
      <c r="W23" s="18">
        <f t="shared" si="8"/>
        <v>9.5238095238095233E-2</v>
      </c>
      <c r="X23" s="113">
        <v>2</v>
      </c>
      <c r="Y23" s="18">
        <f t="shared" si="9"/>
        <v>0.19047619047619047</v>
      </c>
      <c r="Z23" s="113">
        <v>0</v>
      </c>
      <c r="AA23" s="53">
        <f t="shared" si="10"/>
        <v>0</v>
      </c>
      <c r="AB23" s="83">
        <v>3</v>
      </c>
      <c r="AC23" s="116">
        <f t="shared" si="11"/>
        <v>0.2857142857142857</v>
      </c>
      <c r="AD23" s="83">
        <f t="shared" si="12"/>
        <v>35</v>
      </c>
      <c r="AE23" s="18">
        <f t="shared" si="13"/>
        <v>3.3333333333333335</v>
      </c>
      <c r="AF23" s="83">
        <f t="shared" si="14"/>
        <v>96</v>
      </c>
      <c r="AG23" s="65">
        <f t="shared" si="15"/>
        <v>9.1428571428571423</v>
      </c>
      <c r="AH23" s="83">
        <f t="shared" si="16"/>
        <v>125</v>
      </c>
      <c r="AI23" s="65">
        <f t="shared" si="17"/>
        <v>11.904761904761905</v>
      </c>
      <c r="AJ23" s="69">
        <f t="shared" si="18"/>
        <v>256</v>
      </c>
      <c r="AK23" s="17">
        <f t="shared" si="19"/>
        <v>24.38095238095238</v>
      </c>
      <c r="AL23" s="44" t="s">
        <v>34</v>
      </c>
      <c r="AM23" s="24" t="s">
        <v>34</v>
      </c>
      <c r="AN23" s="19">
        <v>7.7</v>
      </c>
      <c r="AO23" s="18">
        <v>11.3</v>
      </c>
      <c r="AP23" s="22" t="s">
        <v>34</v>
      </c>
      <c r="AQ23" s="18">
        <v>0.9</v>
      </c>
      <c r="AR23" s="22" t="s">
        <v>34</v>
      </c>
      <c r="AS23" s="24">
        <v>25</v>
      </c>
    </row>
    <row r="24" spans="1:120" ht="30" customHeight="1" thickBot="1" x14ac:dyDescent="0.25">
      <c r="A24" s="15" t="s">
        <v>19</v>
      </c>
      <c r="B24" s="58">
        <v>11</v>
      </c>
      <c r="C24" s="56">
        <v>5</v>
      </c>
      <c r="D24" s="55">
        <v>4</v>
      </c>
      <c r="E24" s="84">
        <v>2</v>
      </c>
      <c r="F24" s="110">
        <v>117</v>
      </c>
      <c r="G24" s="111">
        <f>F24/C24/5.25</f>
        <v>4.4571428571428573</v>
      </c>
      <c r="H24" s="113">
        <v>425</v>
      </c>
      <c r="I24" s="18">
        <f>H24/D24/5.25</f>
        <v>20.238095238095237</v>
      </c>
      <c r="J24" s="113">
        <v>288</v>
      </c>
      <c r="K24" s="24">
        <f>J24/E24/5.25</f>
        <v>27.428571428571427</v>
      </c>
      <c r="L24" s="113">
        <v>89</v>
      </c>
      <c r="M24" s="18">
        <f>L24/E24/5.25</f>
        <v>8.4761904761904763</v>
      </c>
      <c r="N24" s="113">
        <v>667</v>
      </c>
      <c r="O24" s="18">
        <f>N24/C24/5.25</f>
        <v>25.409523809523812</v>
      </c>
      <c r="P24" s="113">
        <v>239</v>
      </c>
      <c r="Q24" s="18">
        <f>P24/D24/5.25</f>
        <v>11.380952380952381</v>
      </c>
      <c r="R24" s="113">
        <v>23</v>
      </c>
      <c r="S24" s="24">
        <f>R24/E24/5.25</f>
        <v>2.1904761904761907</v>
      </c>
      <c r="T24" s="113">
        <v>5</v>
      </c>
      <c r="U24" s="18">
        <f>T24/E24/5.25</f>
        <v>0.47619047619047616</v>
      </c>
      <c r="V24" s="113">
        <v>7</v>
      </c>
      <c r="W24" s="18">
        <f>V24/C24/5.25</f>
        <v>0.26666666666666666</v>
      </c>
      <c r="X24" s="113">
        <v>18</v>
      </c>
      <c r="Y24" s="18">
        <f>X24/D24/5.25</f>
        <v>0.8571428571428571</v>
      </c>
      <c r="Z24" s="113">
        <v>1</v>
      </c>
      <c r="AA24" s="53">
        <f>Z24/E24/5.25</f>
        <v>9.5238095238095233E-2</v>
      </c>
      <c r="AB24" s="83">
        <v>21</v>
      </c>
      <c r="AC24" s="116">
        <f>AB24/E24/5.25</f>
        <v>2</v>
      </c>
      <c r="AD24" s="83">
        <f t="shared" si="12"/>
        <v>791</v>
      </c>
      <c r="AE24" s="18">
        <f>AD24/C24/5.25</f>
        <v>30.133333333333333</v>
      </c>
      <c r="AF24" s="83">
        <f t="shared" si="14"/>
        <v>682</v>
      </c>
      <c r="AG24" s="65">
        <f>AF24/D24/5.25</f>
        <v>32.476190476190474</v>
      </c>
      <c r="AH24" s="83">
        <f t="shared" si="16"/>
        <v>427</v>
      </c>
      <c r="AI24" s="65">
        <f>AH24/E24/5.25</f>
        <v>40.666666666666664</v>
      </c>
      <c r="AJ24" s="69">
        <f t="shared" si="18"/>
        <v>1900</v>
      </c>
      <c r="AK24" s="17">
        <f t="shared" si="19"/>
        <v>32.900432900432897</v>
      </c>
      <c r="AL24" s="44" t="s">
        <v>34</v>
      </c>
      <c r="AM24" s="24" t="s">
        <v>34</v>
      </c>
      <c r="AN24" s="22" t="s">
        <v>34</v>
      </c>
      <c r="AO24" s="24" t="s">
        <v>34</v>
      </c>
      <c r="AP24" s="22" t="s">
        <v>34</v>
      </c>
      <c r="AQ24" s="24" t="s">
        <v>34</v>
      </c>
      <c r="AR24" s="22" t="s">
        <v>34</v>
      </c>
      <c r="AS24" s="24">
        <v>1.1000000000000001</v>
      </c>
    </row>
    <row r="25" spans="1:120" ht="30" customHeight="1" thickBot="1" x14ac:dyDescent="0.25">
      <c r="A25" s="15" t="s">
        <v>20</v>
      </c>
      <c r="B25" s="58">
        <v>3</v>
      </c>
      <c r="C25" s="171"/>
      <c r="D25" s="171"/>
      <c r="E25" s="171"/>
      <c r="F25" s="110">
        <v>18</v>
      </c>
      <c r="G25" s="111">
        <f>F25/B25/5.25</f>
        <v>1.1428571428571428</v>
      </c>
      <c r="H25" s="113">
        <v>97</v>
      </c>
      <c r="I25" s="18">
        <f t="shared" si="1"/>
        <v>6.1587301587301591</v>
      </c>
      <c r="J25" s="113">
        <v>99</v>
      </c>
      <c r="K25" s="24">
        <f t="shared" si="2"/>
        <v>6.2857142857142856</v>
      </c>
      <c r="L25" s="113">
        <v>7</v>
      </c>
      <c r="M25" s="18">
        <f t="shared" si="3"/>
        <v>0.44444444444444448</v>
      </c>
      <c r="N25" s="113">
        <v>60</v>
      </c>
      <c r="O25" s="18">
        <f t="shared" si="4"/>
        <v>3.8095238095238093</v>
      </c>
      <c r="P25" s="113">
        <v>79</v>
      </c>
      <c r="Q25" s="18">
        <f t="shared" si="5"/>
        <v>5.0158730158730158</v>
      </c>
      <c r="R25" s="113">
        <v>10</v>
      </c>
      <c r="S25" s="24">
        <f t="shared" si="6"/>
        <v>0.634920634920635</v>
      </c>
      <c r="T25" s="113">
        <v>5</v>
      </c>
      <c r="U25" s="18">
        <f t="shared" si="7"/>
        <v>0.3174603174603175</v>
      </c>
      <c r="V25" s="113">
        <v>2</v>
      </c>
      <c r="W25" s="18">
        <f t="shared" si="8"/>
        <v>0.12698412698412698</v>
      </c>
      <c r="X25" s="113">
        <v>8</v>
      </c>
      <c r="Y25" s="18">
        <f t="shared" si="9"/>
        <v>0.50793650793650791</v>
      </c>
      <c r="Z25" s="113">
        <v>0</v>
      </c>
      <c r="AA25" s="53">
        <f t="shared" si="10"/>
        <v>0</v>
      </c>
      <c r="AB25" s="83">
        <v>4</v>
      </c>
      <c r="AC25" s="116">
        <f t="shared" si="11"/>
        <v>0.25396825396825395</v>
      </c>
      <c r="AD25" s="83">
        <f t="shared" si="12"/>
        <v>80</v>
      </c>
      <c r="AE25" s="18">
        <f t="shared" si="13"/>
        <v>5.07936507936508</v>
      </c>
      <c r="AF25" s="83">
        <f t="shared" si="14"/>
        <v>184</v>
      </c>
      <c r="AG25" s="65">
        <f t="shared" si="15"/>
        <v>11.682539682539684</v>
      </c>
      <c r="AH25" s="83">
        <f t="shared" si="16"/>
        <v>125</v>
      </c>
      <c r="AI25" s="65">
        <f t="shared" si="17"/>
        <v>7.9365079365079358</v>
      </c>
      <c r="AJ25" s="69">
        <f t="shared" si="18"/>
        <v>389</v>
      </c>
      <c r="AK25" s="17">
        <f t="shared" si="19"/>
        <v>24.698412698412696</v>
      </c>
      <c r="AL25" s="44">
        <v>6.3</v>
      </c>
      <c r="AM25" s="24" t="s">
        <v>34</v>
      </c>
      <c r="AN25" s="22" t="s">
        <v>34</v>
      </c>
      <c r="AO25" s="24" t="s">
        <v>34</v>
      </c>
      <c r="AP25" s="22">
        <v>1.8</v>
      </c>
      <c r="AQ25" s="24" t="s">
        <v>34</v>
      </c>
      <c r="AR25" s="22" t="s">
        <v>34</v>
      </c>
      <c r="AS25" s="24" t="s">
        <v>34</v>
      </c>
    </row>
    <row r="26" spans="1:120" ht="30" customHeight="1" thickBot="1" x14ac:dyDescent="0.25">
      <c r="A26" s="15" t="s">
        <v>21</v>
      </c>
      <c r="B26" s="58">
        <v>2</v>
      </c>
      <c r="C26" s="171"/>
      <c r="D26" s="171"/>
      <c r="E26" s="171"/>
      <c r="F26" s="110">
        <v>38</v>
      </c>
      <c r="G26" s="111">
        <f t="shared" ref="G26:G28" si="21">F26/B26/5.25</f>
        <v>3.6190476190476191</v>
      </c>
      <c r="H26" s="113">
        <v>98</v>
      </c>
      <c r="I26" s="18">
        <f t="shared" si="1"/>
        <v>9.3333333333333339</v>
      </c>
      <c r="J26" s="113">
        <v>71</v>
      </c>
      <c r="K26" s="24">
        <f t="shared" si="2"/>
        <v>6.7619047619047619</v>
      </c>
      <c r="L26" s="113">
        <v>20</v>
      </c>
      <c r="M26" s="18">
        <f t="shared" si="3"/>
        <v>1.9047619047619047</v>
      </c>
      <c r="N26" s="113">
        <v>81</v>
      </c>
      <c r="O26" s="18">
        <f t="shared" si="4"/>
        <v>7.7142857142857144</v>
      </c>
      <c r="P26" s="113">
        <v>65</v>
      </c>
      <c r="Q26" s="18">
        <f t="shared" si="5"/>
        <v>6.1904761904761907</v>
      </c>
      <c r="R26" s="113">
        <v>45</v>
      </c>
      <c r="S26" s="24">
        <f t="shared" si="6"/>
        <v>4.2857142857142856</v>
      </c>
      <c r="T26" s="113">
        <v>0</v>
      </c>
      <c r="U26" s="18">
        <f t="shared" si="7"/>
        <v>0</v>
      </c>
      <c r="V26" s="113">
        <v>2</v>
      </c>
      <c r="W26" s="18">
        <f t="shared" si="8"/>
        <v>0.19047619047619047</v>
      </c>
      <c r="X26" s="113">
        <v>9</v>
      </c>
      <c r="Y26" s="18">
        <f t="shared" si="9"/>
        <v>0.8571428571428571</v>
      </c>
      <c r="Z26" s="113">
        <v>0</v>
      </c>
      <c r="AA26" s="53">
        <f t="shared" si="10"/>
        <v>0</v>
      </c>
      <c r="AB26" s="83">
        <v>9</v>
      </c>
      <c r="AC26" s="116">
        <f t="shared" si="11"/>
        <v>0.8571428571428571</v>
      </c>
      <c r="AD26" s="83">
        <f t="shared" si="12"/>
        <v>121</v>
      </c>
      <c r="AE26" s="18">
        <f t="shared" si="13"/>
        <v>11.523809523809524</v>
      </c>
      <c r="AF26" s="83">
        <f t="shared" si="14"/>
        <v>172</v>
      </c>
      <c r="AG26" s="65">
        <f t="shared" si="15"/>
        <v>16.38095238095238</v>
      </c>
      <c r="AH26" s="83">
        <f t="shared" si="16"/>
        <v>145</v>
      </c>
      <c r="AI26" s="65">
        <f t="shared" si="17"/>
        <v>13.80952380952381</v>
      </c>
      <c r="AJ26" s="69">
        <f t="shared" si="18"/>
        <v>438</v>
      </c>
      <c r="AK26" s="17">
        <f t="shared" si="19"/>
        <v>41.714285714285715</v>
      </c>
      <c r="AL26" s="44" t="s">
        <v>34</v>
      </c>
      <c r="AM26" s="24" t="s">
        <v>34</v>
      </c>
      <c r="AN26" s="19">
        <v>2.5</v>
      </c>
      <c r="AO26" s="18">
        <v>7.1</v>
      </c>
      <c r="AP26" s="22" t="s">
        <v>34</v>
      </c>
      <c r="AQ26" s="18">
        <v>2.8</v>
      </c>
      <c r="AR26" s="22" t="s">
        <v>34</v>
      </c>
      <c r="AS26" s="24" t="s">
        <v>34</v>
      </c>
    </row>
    <row r="27" spans="1:120" ht="30" customHeight="1" thickBot="1" x14ac:dyDescent="0.25">
      <c r="A27" s="15" t="s">
        <v>22</v>
      </c>
      <c r="B27" s="58">
        <v>7</v>
      </c>
      <c r="C27" s="171"/>
      <c r="D27" s="171"/>
      <c r="E27" s="171"/>
      <c r="F27" s="110">
        <v>48</v>
      </c>
      <c r="G27" s="111">
        <f t="shared" si="21"/>
        <v>1.3061224489795917</v>
      </c>
      <c r="H27" s="113">
        <v>174</v>
      </c>
      <c r="I27" s="18">
        <f t="shared" si="1"/>
        <v>4.7346938775510203</v>
      </c>
      <c r="J27" s="113">
        <v>178</v>
      </c>
      <c r="K27" s="24">
        <f t="shared" si="2"/>
        <v>4.8435374149659864</v>
      </c>
      <c r="L27" s="113">
        <v>17</v>
      </c>
      <c r="M27" s="18">
        <f t="shared" si="3"/>
        <v>0.4625850340136054</v>
      </c>
      <c r="N27" s="113">
        <v>391</v>
      </c>
      <c r="O27" s="18">
        <f t="shared" si="4"/>
        <v>10.639455782312925</v>
      </c>
      <c r="P27" s="113">
        <v>58</v>
      </c>
      <c r="Q27" s="18">
        <f t="shared" si="5"/>
        <v>1.578231292517007</v>
      </c>
      <c r="R27" s="113">
        <v>9</v>
      </c>
      <c r="S27" s="24">
        <f t="shared" si="6"/>
        <v>0.24489795918367349</v>
      </c>
      <c r="T27" s="113">
        <v>0</v>
      </c>
      <c r="U27" s="18">
        <f t="shared" si="7"/>
        <v>0</v>
      </c>
      <c r="V27" s="113">
        <v>2</v>
      </c>
      <c r="W27" s="18">
        <f t="shared" si="8"/>
        <v>5.4421768707482991E-2</v>
      </c>
      <c r="X27" s="113">
        <v>5</v>
      </c>
      <c r="Y27" s="18">
        <f t="shared" si="9"/>
        <v>0.1360544217687075</v>
      </c>
      <c r="Z27" s="113">
        <v>0</v>
      </c>
      <c r="AA27" s="53">
        <f t="shared" si="10"/>
        <v>0</v>
      </c>
      <c r="AB27" s="83">
        <v>3</v>
      </c>
      <c r="AC27" s="116">
        <f t="shared" si="11"/>
        <v>8.1632653061224483E-2</v>
      </c>
      <c r="AD27" s="83">
        <f t="shared" si="12"/>
        <v>441</v>
      </c>
      <c r="AE27" s="18">
        <f t="shared" si="13"/>
        <v>12</v>
      </c>
      <c r="AF27" s="83">
        <f t="shared" si="14"/>
        <v>237</v>
      </c>
      <c r="AG27" s="65">
        <f t="shared" si="15"/>
        <v>6.4489795918367339</v>
      </c>
      <c r="AH27" s="83">
        <f t="shared" si="16"/>
        <v>207</v>
      </c>
      <c r="AI27" s="65">
        <f t="shared" si="17"/>
        <v>5.6326530612244898</v>
      </c>
      <c r="AJ27" s="69">
        <f t="shared" si="18"/>
        <v>885</v>
      </c>
      <c r="AK27" s="17">
        <f t="shared" si="19"/>
        <v>24.081632653061224</v>
      </c>
      <c r="AL27" s="44">
        <v>1.7</v>
      </c>
      <c r="AM27" s="24" t="s">
        <v>34</v>
      </c>
      <c r="AN27" s="22" t="s">
        <v>34</v>
      </c>
      <c r="AO27" s="24" t="s">
        <v>34</v>
      </c>
      <c r="AP27" s="22" t="s">
        <v>34</v>
      </c>
      <c r="AQ27" s="24" t="s">
        <v>34</v>
      </c>
      <c r="AR27" s="22">
        <v>1.3</v>
      </c>
      <c r="AS27" s="24" t="s">
        <v>34</v>
      </c>
    </row>
    <row r="28" spans="1:120" ht="30" customHeight="1" thickBot="1" x14ac:dyDescent="0.25">
      <c r="A28" s="15" t="s">
        <v>23</v>
      </c>
      <c r="B28" s="58">
        <v>2</v>
      </c>
      <c r="C28" s="171"/>
      <c r="D28" s="171"/>
      <c r="E28" s="171"/>
      <c r="F28" s="110">
        <v>27</v>
      </c>
      <c r="G28" s="111">
        <f t="shared" si="21"/>
        <v>2.5714285714285716</v>
      </c>
      <c r="H28" s="113">
        <v>190</v>
      </c>
      <c r="I28" s="18">
        <f t="shared" si="1"/>
        <v>18.095238095238095</v>
      </c>
      <c r="J28" s="113">
        <v>84</v>
      </c>
      <c r="K28" s="24">
        <f t="shared" si="2"/>
        <v>8</v>
      </c>
      <c r="L28" s="113">
        <v>27</v>
      </c>
      <c r="M28" s="18">
        <f t="shared" si="3"/>
        <v>2.5714285714285716</v>
      </c>
      <c r="N28" s="113">
        <v>53</v>
      </c>
      <c r="O28" s="18">
        <f t="shared" si="4"/>
        <v>5.0476190476190474</v>
      </c>
      <c r="P28" s="113">
        <v>119</v>
      </c>
      <c r="Q28" s="18">
        <f t="shared" si="5"/>
        <v>11.333333333333334</v>
      </c>
      <c r="R28" s="113">
        <v>9</v>
      </c>
      <c r="S28" s="24">
        <f t="shared" si="6"/>
        <v>0.8571428571428571</v>
      </c>
      <c r="T28" s="113">
        <v>0</v>
      </c>
      <c r="U28" s="18">
        <f t="shared" si="7"/>
        <v>0</v>
      </c>
      <c r="V28" s="113">
        <v>1</v>
      </c>
      <c r="W28" s="18">
        <f t="shared" si="8"/>
        <v>9.5238095238095233E-2</v>
      </c>
      <c r="X28" s="113">
        <v>9</v>
      </c>
      <c r="Y28" s="18">
        <f t="shared" si="9"/>
        <v>0.8571428571428571</v>
      </c>
      <c r="Z28" s="113">
        <v>0</v>
      </c>
      <c r="AA28" s="53">
        <f t="shared" si="10"/>
        <v>0</v>
      </c>
      <c r="AB28" s="83">
        <v>2</v>
      </c>
      <c r="AC28" s="116">
        <f t="shared" si="11"/>
        <v>0.19047619047619047</v>
      </c>
      <c r="AD28" s="83">
        <f t="shared" si="12"/>
        <v>81</v>
      </c>
      <c r="AE28" s="18">
        <f t="shared" si="13"/>
        <v>7.7142857142857144</v>
      </c>
      <c r="AF28" s="83">
        <f t="shared" si="14"/>
        <v>318</v>
      </c>
      <c r="AG28" s="65">
        <f t="shared" si="15"/>
        <v>30.285714285714285</v>
      </c>
      <c r="AH28" s="83">
        <f t="shared" si="16"/>
        <v>122</v>
      </c>
      <c r="AI28" s="65">
        <f t="shared" si="17"/>
        <v>11.619047619047619</v>
      </c>
      <c r="AJ28" s="69">
        <f t="shared" si="18"/>
        <v>521</v>
      </c>
      <c r="AK28" s="17">
        <f t="shared" si="19"/>
        <v>49.61904761904762</v>
      </c>
      <c r="AL28" s="44">
        <v>5.9</v>
      </c>
      <c r="AM28" s="24" t="s">
        <v>34</v>
      </c>
      <c r="AN28" s="22">
        <v>10.8</v>
      </c>
      <c r="AO28" s="24">
        <v>1.1000000000000001</v>
      </c>
      <c r="AP28" s="22">
        <v>7</v>
      </c>
      <c r="AQ28" s="24" t="s">
        <v>34</v>
      </c>
      <c r="AR28" s="22">
        <v>2.6</v>
      </c>
      <c r="AS28" s="24">
        <v>18.5</v>
      </c>
    </row>
    <row r="29" spans="1:120" ht="30" customHeight="1" thickBot="1" x14ac:dyDescent="0.25">
      <c r="A29" s="15" t="s">
        <v>24</v>
      </c>
      <c r="B29" s="58">
        <v>15</v>
      </c>
      <c r="C29" s="56">
        <v>6</v>
      </c>
      <c r="D29" s="55">
        <v>7</v>
      </c>
      <c r="E29" s="84">
        <v>2</v>
      </c>
      <c r="F29" s="110">
        <v>195</v>
      </c>
      <c r="G29" s="111">
        <f>F29/C29/5.25</f>
        <v>6.1904761904761907</v>
      </c>
      <c r="H29" s="113">
        <v>942</v>
      </c>
      <c r="I29" s="18">
        <f>H29/D29/5.25</f>
        <v>25.632653061224492</v>
      </c>
      <c r="J29" s="113">
        <v>178</v>
      </c>
      <c r="K29" s="24">
        <f>J29/E29/5.25</f>
        <v>16.952380952380953</v>
      </c>
      <c r="L29" s="113">
        <v>129</v>
      </c>
      <c r="M29" s="18">
        <f>L29/E29/5.25</f>
        <v>12.285714285714286</v>
      </c>
      <c r="N29" s="113">
        <v>565</v>
      </c>
      <c r="O29" s="18">
        <f>N29/C29/5.25</f>
        <v>17.936507936507937</v>
      </c>
      <c r="P29" s="113">
        <v>420</v>
      </c>
      <c r="Q29" s="18">
        <f>P29/D29/5.25</f>
        <v>11.428571428571429</v>
      </c>
      <c r="R29" s="113">
        <v>59</v>
      </c>
      <c r="S29" s="24">
        <f>R29/E29/5.25</f>
        <v>5.6190476190476186</v>
      </c>
      <c r="T29" s="113">
        <v>0</v>
      </c>
      <c r="U29" s="18">
        <f>T29/E29/5.25</f>
        <v>0</v>
      </c>
      <c r="V29" s="113">
        <v>16</v>
      </c>
      <c r="W29" s="18">
        <f>V29/C29/5.25</f>
        <v>0.50793650793650791</v>
      </c>
      <c r="X29" s="113">
        <v>37</v>
      </c>
      <c r="Y29" s="18">
        <f>X29/D29/5.25</f>
        <v>1.0068027210884354</v>
      </c>
      <c r="Z29" s="113">
        <v>3</v>
      </c>
      <c r="AA29" s="53">
        <f>Z29/E29/5.25</f>
        <v>0.2857142857142857</v>
      </c>
      <c r="AB29" s="83">
        <v>173</v>
      </c>
      <c r="AC29" s="116">
        <f>AB29/E29/5.25</f>
        <v>16.476190476190474</v>
      </c>
      <c r="AD29" s="83">
        <f t="shared" si="12"/>
        <v>776</v>
      </c>
      <c r="AE29" s="18">
        <f>AD29/C29/5.25</f>
        <v>24.634920634920636</v>
      </c>
      <c r="AF29" s="83">
        <f t="shared" si="14"/>
        <v>1399</v>
      </c>
      <c r="AG29" s="65">
        <f>AF29/D29/5.25</f>
        <v>38.068027210884352</v>
      </c>
      <c r="AH29" s="83">
        <f t="shared" si="16"/>
        <v>542</v>
      </c>
      <c r="AI29" s="65">
        <f>AH29/E29/5.25</f>
        <v>51.61904761904762</v>
      </c>
      <c r="AJ29" s="69">
        <f t="shared" si="18"/>
        <v>2717</v>
      </c>
      <c r="AK29" s="17">
        <f t="shared" si="19"/>
        <v>34.5015873015873</v>
      </c>
      <c r="AL29" s="44">
        <v>0.5</v>
      </c>
      <c r="AM29" s="24">
        <v>2.6</v>
      </c>
      <c r="AN29" s="22">
        <v>0.9</v>
      </c>
      <c r="AO29" s="24">
        <v>0.3</v>
      </c>
      <c r="AP29" s="22" t="s">
        <v>34</v>
      </c>
      <c r="AQ29" s="24">
        <v>0.6</v>
      </c>
      <c r="AR29" s="22" t="s">
        <v>34</v>
      </c>
      <c r="AS29" s="24" t="s">
        <v>34</v>
      </c>
    </row>
    <row r="30" spans="1:120" ht="30" customHeight="1" thickBot="1" x14ac:dyDescent="0.25">
      <c r="A30" s="15" t="s">
        <v>25</v>
      </c>
      <c r="B30" s="58">
        <v>27</v>
      </c>
      <c r="C30" s="56">
        <v>12</v>
      </c>
      <c r="D30" s="55">
        <v>12</v>
      </c>
      <c r="E30" s="84">
        <v>3</v>
      </c>
      <c r="F30" s="110">
        <v>369</v>
      </c>
      <c r="G30" s="111">
        <f>F30/C30/5.25</f>
        <v>5.8571428571428568</v>
      </c>
      <c r="H30" s="113">
        <v>1547</v>
      </c>
      <c r="I30" s="18">
        <f t="shared" ref="I30:I32" si="22">H30/D30/5.25</f>
        <v>24.555555555555554</v>
      </c>
      <c r="J30" s="113">
        <v>373</v>
      </c>
      <c r="K30" s="24">
        <f t="shared" ref="K30:K32" si="23">J30/E30/5.25</f>
        <v>23.68253968253968</v>
      </c>
      <c r="L30" s="113">
        <v>579</v>
      </c>
      <c r="M30" s="18">
        <f t="shared" ref="M30:M32" si="24">L30/E30/5.25</f>
        <v>36.761904761904759</v>
      </c>
      <c r="N30" s="113">
        <v>2192</v>
      </c>
      <c r="O30" s="18">
        <f t="shared" ref="O30:O32" si="25">N30/C30/5.25</f>
        <v>34.793650793650791</v>
      </c>
      <c r="P30" s="113">
        <v>658</v>
      </c>
      <c r="Q30" s="18">
        <f t="shared" ref="Q30:Q32" si="26">P30/D30/5.25</f>
        <v>10.444444444444445</v>
      </c>
      <c r="R30" s="113">
        <v>89</v>
      </c>
      <c r="S30" s="24">
        <f t="shared" ref="S30:S32" si="27">R30/E30/5.25</f>
        <v>5.6507936507936511</v>
      </c>
      <c r="T30" s="113">
        <v>3</v>
      </c>
      <c r="U30" s="18">
        <f t="shared" ref="U30:U32" si="28">T30/E30/5.25</f>
        <v>0.19047619047619047</v>
      </c>
      <c r="V30" s="113">
        <v>20</v>
      </c>
      <c r="W30" s="18">
        <f t="shared" ref="W30:W32" si="29">V30/C30/5.25</f>
        <v>0.3174603174603175</v>
      </c>
      <c r="X30" s="113">
        <v>77</v>
      </c>
      <c r="Y30" s="18">
        <f t="shared" ref="Y30:Y32" si="30">X30/D30/5.25</f>
        <v>1.2222222222222223</v>
      </c>
      <c r="Z30" s="113">
        <v>0</v>
      </c>
      <c r="AA30" s="53">
        <f t="shared" ref="AA30:AA32" si="31">Z30/E30/5.25</f>
        <v>0</v>
      </c>
      <c r="AB30" s="83">
        <v>143</v>
      </c>
      <c r="AC30" s="116">
        <f t="shared" ref="AC30:AC32" si="32">AB30/E30/5.25</f>
        <v>9.0793650793650791</v>
      </c>
      <c r="AD30" s="83">
        <f t="shared" si="12"/>
        <v>2581</v>
      </c>
      <c r="AE30" s="18">
        <f t="shared" ref="AE30:AE32" si="33">AD30/C30/5.25</f>
        <v>40.968253968253968</v>
      </c>
      <c r="AF30" s="83">
        <f t="shared" si="14"/>
        <v>2282</v>
      </c>
      <c r="AG30" s="65">
        <f t="shared" ref="AG30:AG32" si="34">AF30/D30/5.25</f>
        <v>36.222222222222221</v>
      </c>
      <c r="AH30" s="83">
        <f t="shared" si="16"/>
        <v>1187</v>
      </c>
      <c r="AI30" s="65">
        <f t="shared" ref="AI30:AI32" si="35">AH30/E30/5.25</f>
        <v>75.365079365079367</v>
      </c>
      <c r="AJ30" s="69">
        <f t="shared" si="18"/>
        <v>6050</v>
      </c>
      <c r="AK30" s="17">
        <f t="shared" si="19"/>
        <v>42.680776014109348</v>
      </c>
      <c r="AL30" s="44">
        <v>0.3</v>
      </c>
      <c r="AM30" s="24" t="s">
        <v>34</v>
      </c>
      <c r="AN30" s="19">
        <v>2.2999999999999998</v>
      </c>
      <c r="AO30" s="18">
        <v>7.6</v>
      </c>
      <c r="AP30" s="19">
        <v>0.5</v>
      </c>
      <c r="AQ30" s="18">
        <v>2.1</v>
      </c>
      <c r="AR30" s="19">
        <v>0.4</v>
      </c>
      <c r="AS30" s="18">
        <v>0.3</v>
      </c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</row>
    <row r="31" spans="1:120" ht="30" customHeight="1" thickBot="1" x14ac:dyDescent="0.25">
      <c r="A31" s="15" t="s">
        <v>26</v>
      </c>
      <c r="B31" s="58">
        <v>17</v>
      </c>
      <c r="C31" s="56">
        <v>7</v>
      </c>
      <c r="D31" s="55">
        <v>8</v>
      </c>
      <c r="E31" s="84">
        <v>2</v>
      </c>
      <c r="F31" s="110">
        <v>151</v>
      </c>
      <c r="G31" s="111">
        <f>F31/C31/5.25</f>
        <v>4.1088435374149661</v>
      </c>
      <c r="H31" s="113">
        <v>845</v>
      </c>
      <c r="I31" s="18">
        <f t="shared" si="22"/>
        <v>20.11904761904762</v>
      </c>
      <c r="J31" s="113">
        <v>242</v>
      </c>
      <c r="K31" s="24">
        <f t="shared" si="23"/>
        <v>23.047619047619047</v>
      </c>
      <c r="L31" s="113">
        <v>175</v>
      </c>
      <c r="M31" s="18">
        <f t="shared" si="24"/>
        <v>16.666666666666668</v>
      </c>
      <c r="N31" s="113">
        <v>928</v>
      </c>
      <c r="O31" s="18">
        <f t="shared" si="25"/>
        <v>25.251700680272112</v>
      </c>
      <c r="P31" s="113">
        <v>704</v>
      </c>
      <c r="Q31" s="18">
        <f t="shared" si="26"/>
        <v>16.761904761904763</v>
      </c>
      <c r="R31" s="113">
        <v>65</v>
      </c>
      <c r="S31" s="24">
        <f t="shared" si="27"/>
        <v>6.1904761904761907</v>
      </c>
      <c r="T31" s="113">
        <v>1</v>
      </c>
      <c r="U31" s="18">
        <f t="shared" si="28"/>
        <v>9.5238095238095233E-2</v>
      </c>
      <c r="V31" s="113">
        <v>8</v>
      </c>
      <c r="W31" s="18">
        <f t="shared" si="29"/>
        <v>0.21768707482993196</v>
      </c>
      <c r="X31" s="113">
        <v>30</v>
      </c>
      <c r="Y31" s="18">
        <f t="shared" si="30"/>
        <v>0.7142857142857143</v>
      </c>
      <c r="Z31" s="113">
        <v>2</v>
      </c>
      <c r="AA31" s="53">
        <f t="shared" si="31"/>
        <v>0.19047619047619047</v>
      </c>
      <c r="AB31" s="83">
        <v>37</v>
      </c>
      <c r="AC31" s="116">
        <f t="shared" si="32"/>
        <v>3.5238095238095237</v>
      </c>
      <c r="AD31" s="83">
        <f t="shared" si="12"/>
        <v>1087</v>
      </c>
      <c r="AE31" s="18">
        <f t="shared" si="33"/>
        <v>29.578231292517007</v>
      </c>
      <c r="AF31" s="83">
        <f t="shared" si="14"/>
        <v>1579</v>
      </c>
      <c r="AG31" s="65">
        <f t="shared" si="34"/>
        <v>37.595238095238095</v>
      </c>
      <c r="AH31" s="83">
        <f t="shared" si="16"/>
        <v>522</v>
      </c>
      <c r="AI31" s="65">
        <f t="shared" si="35"/>
        <v>49.714285714285715</v>
      </c>
      <c r="AJ31" s="69">
        <f t="shared" si="18"/>
        <v>3188</v>
      </c>
      <c r="AK31" s="17">
        <f t="shared" si="19"/>
        <v>35.719887955182074</v>
      </c>
      <c r="AL31" s="44">
        <v>0.8</v>
      </c>
      <c r="AM31" s="24">
        <v>1.3</v>
      </c>
      <c r="AN31" s="19">
        <v>2.9</v>
      </c>
      <c r="AO31" s="18">
        <v>1.2</v>
      </c>
      <c r="AP31" s="22" t="s">
        <v>34</v>
      </c>
      <c r="AQ31" s="24">
        <v>0.8</v>
      </c>
      <c r="AR31" s="22">
        <v>0.3</v>
      </c>
      <c r="AS31" s="24" t="s">
        <v>34</v>
      </c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</row>
    <row r="32" spans="1:120" ht="30" customHeight="1" thickBot="1" x14ac:dyDescent="0.25">
      <c r="A32" s="15" t="s">
        <v>27</v>
      </c>
      <c r="B32" s="58">
        <v>15</v>
      </c>
      <c r="C32" s="56">
        <v>6</v>
      </c>
      <c r="D32" s="55">
        <v>7</v>
      </c>
      <c r="E32" s="84">
        <v>2</v>
      </c>
      <c r="F32" s="110">
        <v>196</v>
      </c>
      <c r="G32" s="111">
        <f>F32/C32/5.25</f>
        <v>6.2222222222222214</v>
      </c>
      <c r="H32" s="113">
        <v>698</v>
      </c>
      <c r="I32" s="18">
        <f t="shared" si="22"/>
        <v>18.993197278911563</v>
      </c>
      <c r="J32" s="113">
        <v>212</v>
      </c>
      <c r="K32" s="24">
        <f t="shared" si="23"/>
        <v>20.19047619047619</v>
      </c>
      <c r="L32" s="113">
        <v>430</v>
      </c>
      <c r="M32" s="18">
        <f t="shared" si="24"/>
        <v>40.952380952380949</v>
      </c>
      <c r="N32" s="113">
        <v>607</v>
      </c>
      <c r="O32" s="18">
        <f t="shared" si="25"/>
        <v>19.269841269841272</v>
      </c>
      <c r="P32" s="113">
        <v>485</v>
      </c>
      <c r="Q32" s="18">
        <f t="shared" si="26"/>
        <v>13.197278911564627</v>
      </c>
      <c r="R32" s="113">
        <v>38</v>
      </c>
      <c r="S32" s="24">
        <f t="shared" si="27"/>
        <v>3.6190476190476191</v>
      </c>
      <c r="T32" s="113">
        <v>6</v>
      </c>
      <c r="U32" s="18">
        <f t="shared" si="28"/>
        <v>0.5714285714285714</v>
      </c>
      <c r="V32" s="113">
        <v>16</v>
      </c>
      <c r="W32" s="18">
        <f t="shared" si="29"/>
        <v>0.50793650793650791</v>
      </c>
      <c r="X32" s="113">
        <v>25</v>
      </c>
      <c r="Y32" s="18">
        <f t="shared" si="30"/>
        <v>0.6802721088435375</v>
      </c>
      <c r="Z32" s="113">
        <v>0</v>
      </c>
      <c r="AA32" s="53">
        <f t="shared" si="31"/>
        <v>0</v>
      </c>
      <c r="AB32" s="83">
        <v>63</v>
      </c>
      <c r="AC32" s="116">
        <f t="shared" si="32"/>
        <v>6</v>
      </c>
      <c r="AD32" s="83">
        <f t="shared" si="12"/>
        <v>819</v>
      </c>
      <c r="AE32" s="18">
        <f t="shared" si="33"/>
        <v>26</v>
      </c>
      <c r="AF32" s="83">
        <f t="shared" si="14"/>
        <v>1208</v>
      </c>
      <c r="AG32" s="65">
        <f t="shared" si="34"/>
        <v>32.870748299319729</v>
      </c>
      <c r="AH32" s="83">
        <f t="shared" si="16"/>
        <v>749</v>
      </c>
      <c r="AI32" s="65">
        <f t="shared" si="35"/>
        <v>71.333333333333329</v>
      </c>
      <c r="AJ32" s="69">
        <f t="shared" si="18"/>
        <v>2776</v>
      </c>
      <c r="AK32" s="17">
        <f t="shared" si="19"/>
        <v>35.250793650793653</v>
      </c>
      <c r="AL32" s="44" t="s">
        <v>34</v>
      </c>
      <c r="AM32" s="24" t="s">
        <v>34</v>
      </c>
      <c r="AN32" s="19">
        <v>6.7</v>
      </c>
      <c r="AO32" s="18">
        <v>4.9000000000000004</v>
      </c>
      <c r="AP32" s="22">
        <v>1.8</v>
      </c>
      <c r="AQ32" s="18">
        <v>1.9</v>
      </c>
      <c r="AR32" s="22" t="s">
        <v>34</v>
      </c>
      <c r="AS32" s="24" t="s">
        <v>34</v>
      </c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</row>
    <row r="33" spans="1:120" ht="30" customHeight="1" thickBot="1" x14ac:dyDescent="0.25">
      <c r="A33" s="15" t="s">
        <v>28</v>
      </c>
      <c r="B33" s="58">
        <v>3</v>
      </c>
      <c r="C33" s="171"/>
      <c r="D33" s="171"/>
      <c r="E33" s="171"/>
      <c r="F33" s="110">
        <v>41</v>
      </c>
      <c r="G33" s="111">
        <f>F33/B33/5.25</f>
        <v>2.6031746031746033</v>
      </c>
      <c r="H33" s="113">
        <v>111</v>
      </c>
      <c r="I33" s="18">
        <f t="shared" si="1"/>
        <v>7.0476190476190474</v>
      </c>
      <c r="J33" s="113">
        <v>73</v>
      </c>
      <c r="K33" s="24">
        <f t="shared" si="2"/>
        <v>4.6349206349206344</v>
      </c>
      <c r="L33" s="113">
        <v>6</v>
      </c>
      <c r="M33" s="18">
        <f t="shared" si="3"/>
        <v>0.38095238095238093</v>
      </c>
      <c r="N33" s="113">
        <v>92</v>
      </c>
      <c r="O33" s="18">
        <f t="shared" si="4"/>
        <v>5.8412698412698418</v>
      </c>
      <c r="P33" s="113">
        <v>49</v>
      </c>
      <c r="Q33" s="18">
        <f t="shared" si="5"/>
        <v>3.1111111111111107</v>
      </c>
      <c r="R33" s="113">
        <v>7</v>
      </c>
      <c r="S33" s="24">
        <f t="shared" si="6"/>
        <v>0.44444444444444448</v>
      </c>
      <c r="T33" s="113">
        <v>1</v>
      </c>
      <c r="U33" s="18">
        <f t="shared" si="7"/>
        <v>6.3492063492063489E-2</v>
      </c>
      <c r="V33" s="113">
        <v>2</v>
      </c>
      <c r="W33" s="18">
        <f t="shared" si="8"/>
        <v>0.12698412698412698</v>
      </c>
      <c r="X33" s="113">
        <v>1</v>
      </c>
      <c r="Y33" s="18">
        <f t="shared" si="9"/>
        <v>6.3492063492063489E-2</v>
      </c>
      <c r="Z33" s="113">
        <v>0</v>
      </c>
      <c r="AA33" s="53">
        <f t="shared" si="10"/>
        <v>0</v>
      </c>
      <c r="AB33" s="83">
        <v>5</v>
      </c>
      <c r="AC33" s="116">
        <f t="shared" si="11"/>
        <v>0.3174603174603175</v>
      </c>
      <c r="AD33" s="83">
        <f t="shared" si="12"/>
        <v>135</v>
      </c>
      <c r="AE33" s="18">
        <f t="shared" si="13"/>
        <v>8.5714285714285712</v>
      </c>
      <c r="AF33" s="83">
        <f t="shared" si="14"/>
        <v>161</v>
      </c>
      <c r="AG33" s="65">
        <f t="shared" si="15"/>
        <v>10.222222222222221</v>
      </c>
      <c r="AH33" s="83">
        <f t="shared" si="16"/>
        <v>92</v>
      </c>
      <c r="AI33" s="65">
        <f t="shared" si="17"/>
        <v>5.8412698412698418</v>
      </c>
      <c r="AJ33" s="69">
        <f t="shared" si="18"/>
        <v>388</v>
      </c>
      <c r="AK33" s="17">
        <f t="shared" si="19"/>
        <v>24.634920634920636</v>
      </c>
      <c r="AL33" s="44">
        <v>3.7</v>
      </c>
      <c r="AM33" s="24">
        <v>2.4</v>
      </c>
      <c r="AN33" s="22">
        <v>9.9</v>
      </c>
      <c r="AO33" s="24" t="s">
        <v>34</v>
      </c>
      <c r="AP33" s="22" t="s">
        <v>34</v>
      </c>
      <c r="AQ33" s="24" t="s">
        <v>34</v>
      </c>
      <c r="AR33" s="22" t="s">
        <v>34</v>
      </c>
      <c r="AS33" s="24" t="s">
        <v>34</v>
      </c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</row>
    <row r="34" spans="1:120" ht="30" customHeight="1" thickBot="1" x14ac:dyDescent="0.25">
      <c r="A34" s="15" t="s">
        <v>29</v>
      </c>
      <c r="B34" s="58">
        <v>6</v>
      </c>
      <c r="C34" s="171"/>
      <c r="D34" s="171"/>
      <c r="E34" s="171"/>
      <c r="F34" s="110">
        <v>83</v>
      </c>
      <c r="G34" s="111">
        <f>F34/B34/5.25</f>
        <v>2.6349206349206349</v>
      </c>
      <c r="H34" s="113">
        <v>252</v>
      </c>
      <c r="I34" s="18">
        <f t="shared" si="1"/>
        <v>8</v>
      </c>
      <c r="J34" s="113">
        <v>201</v>
      </c>
      <c r="K34" s="24">
        <f t="shared" si="2"/>
        <v>6.3809523809523814</v>
      </c>
      <c r="L34" s="113">
        <v>35</v>
      </c>
      <c r="M34" s="18">
        <f t="shared" si="3"/>
        <v>1.1111111111111112</v>
      </c>
      <c r="N34" s="113">
        <v>340</v>
      </c>
      <c r="O34" s="18">
        <f t="shared" si="4"/>
        <v>10.793650793650793</v>
      </c>
      <c r="P34" s="113">
        <v>103</v>
      </c>
      <c r="Q34" s="18">
        <f t="shared" si="5"/>
        <v>3.2698412698412702</v>
      </c>
      <c r="R34" s="113">
        <v>59</v>
      </c>
      <c r="S34" s="24">
        <f t="shared" si="6"/>
        <v>1.873015873015873</v>
      </c>
      <c r="T34" s="113">
        <v>2</v>
      </c>
      <c r="U34" s="18">
        <f t="shared" si="7"/>
        <v>6.3492063492063489E-2</v>
      </c>
      <c r="V34" s="113">
        <v>7</v>
      </c>
      <c r="W34" s="18">
        <f t="shared" si="8"/>
        <v>0.22222222222222224</v>
      </c>
      <c r="X34" s="113">
        <v>9</v>
      </c>
      <c r="Y34" s="18">
        <f t="shared" si="9"/>
        <v>0.2857142857142857</v>
      </c>
      <c r="Z34" s="113">
        <v>0</v>
      </c>
      <c r="AA34" s="53">
        <f t="shared" si="10"/>
        <v>0</v>
      </c>
      <c r="AB34" s="83">
        <v>27</v>
      </c>
      <c r="AC34" s="116">
        <f t="shared" si="11"/>
        <v>0.8571428571428571</v>
      </c>
      <c r="AD34" s="83">
        <f t="shared" si="12"/>
        <v>430</v>
      </c>
      <c r="AE34" s="18">
        <f t="shared" si="13"/>
        <v>13.650793650793652</v>
      </c>
      <c r="AF34" s="83">
        <f t="shared" si="14"/>
        <v>364</v>
      </c>
      <c r="AG34" s="65">
        <f t="shared" si="15"/>
        <v>11.555555555555555</v>
      </c>
      <c r="AH34" s="83">
        <f t="shared" si="16"/>
        <v>324</v>
      </c>
      <c r="AI34" s="65">
        <f t="shared" si="17"/>
        <v>10.285714285714286</v>
      </c>
      <c r="AJ34" s="69">
        <f t="shared" si="18"/>
        <v>1118</v>
      </c>
      <c r="AK34" s="17">
        <f t="shared" si="19"/>
        <v>35.492063492063494</v>
      </c>
      <c r="AL34" s="44" t="s">
        <v>34</v>
      </c>
      <c r="AM34" s="24" t="s">
        <v>34</v>
      </c>
      <c r="AN34" s="19">
        <v>1.2</v>
      </c>
      <c r="AO34" s="18">
        <v>2.8</v>
      </c>
      <c r="AP34" s="22">
        <v>0.6</v>
      </c>
      <c r="AQ34" s="24" t="s">
        <v>34</v>
      </c>
      <c r="AR34" s="22">
        <v>0.6</v>
      </c>
      <c r="AS34" s="24" t="s">
        <v>34</v>
      </c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</row>
    <row r="35" spans="1:120" ht="30" customHeight="1" thickBot="1" x14ac:dyDescent="0.25">
      <c r="A35" s="16" t="s">
        <v>30</v>
      </c>
      <c r="B35" s="59">
        <v>2</v>
      </c>
      <c r="C35" s="172"/>
      <c r="D35" s="172"/>
      <c r="E35" s="172"/>
      <c r="F35" s="108">
        <v>19</v>
      </c>
      <c r="G35" s="111">
        <f>F35/B35/5.25</f>
        <v>1.8095238095238095</v>
      </c>
      <c r="H35" s="114">
        <v>119</v>
      </c>
      <c r="I35" s="96">
        <f t="shared" si="1"/>
        <v>11.333333333333334</v>
      </c>
      <c r="J35" s="114">
        <v>64</v>
      </c>
      <c r="K35" s="97">
        <f t="shared" si="2"/>
        <v>6.0952380952380949</v>
      </c>
      <c r="L35" s="114">
        <v>2</v>
      </c>
      <c r="M35" s="98">
        <f t="shared" si="3"/>
        <v>0.19047619047619047</v>
      </c>
      <c r="N35" s="114">
        <v>36</v>
      </c>
      <c r="O35" s="98">
        <f t="shared" si="4"/>
        <v>3.4285714285714284</v>
      </c>
      <c r="P35" s="114">
        <v>33</v>
      </c>
      <c r="Q35" s="98">
        <f t="shared" si="5"/>
        <v>3.1428571428571428</v>
      </c>
      <c r="R35" s="114">
        <v>3</v>
      </c>
      <c r="S35" s="99">
        <f t="shared" si="6"/>
        <v>0.2857142857142857</v>
      </c>
      <c r="T35" s="114">
        <v>1</v>
      </c>
      <c r="U35" s="98">
        <f t="shared" si="7"/>
        <v>9.5238095238095233E-2</v>
      </c>
      <c r="V35" s="114">
        <v>1</v>
      </c>
      <c r="W35" s="98">
        <f t="shared" si="8"/>
        <v>9.5238095238095233E-2</v>
      </c>
      <c r="X35" s="114">
        <v>2</v>
      </c>
      <c r="Y35" s="98">
        <f t="shared" si="9"/>
        <v>0.19047619047619047</v>
      </c>
      <c r="Z35" s="114">
        <v>0</v>
      </c>
      <c r="AA35" s="99">
        <f t="shared" si="10"/>
        <v>0</v>
      </c>
      <c r="AB35" s="100">
        <v>0</v>
      </c>
      <c r="AC35" s="96">
        <f t="shared" si="11"/>
        <v>0</v>
      </c>
      <c r="AD35" s="82">
        <f t="shared" si="12"/>
        <v>56</v>
      </c>
      <c r="AE35" s="63">
        <f t="shared" si="13"/>
        <v>5.333333333333333</v>
      </c>
      <c r="AF35" s="100">
        <f t="shared" si="14"/>
        <v>154</v>
      </c>
      <c r="AG35" s="66">
        <f t="shared" si="15"/>
        <v>14.666666666666666</v>
      </c>
      <c r="AH35" s="100">
        <f t="shared" si="16"/>
        <v>70</v>
      </c>
      <c r="AI35" s="66">
        <f t="shared" si="17"/>
        <v>6.666666666666667</v>
      </c>
      <c r="AJ35" s="70">
        <f t="shared" si="18"/>
        <v>280</v>
      </c>
      <c r="AK35" s="21">
        <f t="shared" si="19"/>
        <v>26.666666666666668</v>
      </c>
      <c r="AL35" s="101" t="s">
        <v>34</v>
      </c>
      <c r="AM35" s="33" t="s">
        <v>34</v>
      </c>
      <c r="AN35" s="32">
        <v>1.7</v>
      </c>
      <c r="AO35" s="33" t="s">
        <v>34</v>
      </c>
      <c r="AP35" s="32" t="s">
        <v>34</v>
      </c>
      <c r="AQ35" s="33" t="s">
        <v>34</v>
      </c>
      <c r="AR35" s="32" t="s">
        <v>34</v>
      </c>
      <c r="AS35" s="33" t="s">
        <v>34</v>
      </c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</row>
    <row r="36" spans="1:120" s="9" customFormat="1" ht="9.9499999999999993" customHeight="1" thickBot="1" x14ac:dyDescent="0.25">
      <c r="A36" s="71"/>
      <c r="B36" s="72"/>
      <c r="C36" s="73"/>
      <c r="D36" s="73"/>
      <c r="E36" s="74"/>
      <c r="F36" s="85"/>
      <c r="G36" s="86"/>
      <c r="H36" s="87"/>
      <c r="I36" s="51"/>
      <c r="J36" s="87"/>
      <c r="K36" s="52"/>
      <c r="L36" s="88"/>
      <c r="M36" s="30"/>
      <c r="N36" s="89"/>
      <c r="O36" s="30"/>
      <c r="P36" s="89"/>
      <c r="Q36" s="30"/>
      <c r="R36" s="89"/>
      <c r="S36" s="53"/>
      <c r="T36" s="89"/>
      <c r="U36" s="30"/>
      <c r="V36" s="90"/>
      <c r="W36" s="30"/>
      <c r="X36" s="88"/>
      <c r="Y36" s="30"/>
      <c r="Z36" s="88"/>
      <c r="AA36" s="53"/>
      <c r="AB36" s="89"/>
      <c r="AC36" s="30"/>
      <c r="AD36" s="102"/>
      <c r="AE36" s="60"/>
      <c r="AF36" s="103"/>
      <c r="AG36" s="104"/>
      <c r="AH36" s="103"/>
      <c r="AI36" s="104"/>
      <c r="AJ36" s="60"/>
      <c r="AK36" s="30"/>
      <c r="AL36" s="30"/>
      <c r="AM36" s="30"/>
      <c r="AN36" s="60"/>
      <c r="AO36" s="91"/>
      <c r="AP36" s="60"/>
      <c r="AQ36" s="91"/>
      <c r="AR36" s="60"/>
      <c r="AS36" s="91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</row>
    <row r="37" spans="1:120" s="11" customFormat="1" ht="32.25" customHeight="1" thickBot="1" x14ac:dyDescent="0.3">
      <c r="A37" s="75" t="s">
        <v>31</v>
      </c>
      <c r="B37" s="76">
        <f>SUM(B8:B35)</f>
        <v>194</v>
      </c>
      <c r="C37" s="165"/>
      <c r="D37" s="166"/>
      <c r="E37" s="167"/>
      <c r="F37" s="77">
        <f>SUM(F8:F35)</f>
        <v>2062</v>
      </c>
      <c r="G37" s="78">
        <f>F37/(B8+B9+B10+B11+B12+C13+B14+B15+C16+B17+C18+B19+B20+B21+B22+B23+C24+B25+B26+B27+B28+C29+C30+C31+C32+B33+B34+B35)/5.25</f>
        <v>3.21935987509758</v>
      </c>
      <c r="H37" s="79">
        <f>SUM(H8:H35)</f>
        <v>8277</v>
      </c>
      <c r="I37" s="80">
        <f>H37/(B8+B9+B10+B11+B12+D13+B14+B15+D16+B17+D18+B19+B20+B21+B22+B23+D24+B25+B26+B27+B28+D30+D31+D29+D32+B33+B34+B35)/5.25</f>
        <v>12.127472527472529</v>
      </c>
      <c r="J37" s="79">
        <f>SUM(J8:J35)</f>
        <v>3613</v>
      </c>
      <c r="K37" s="80">
        <f>J37/(B8+B9+B10+B11+B12+E13+B14+B15+E16+B17+D18+B19+B20+B21+B22+B23+E24+B25+B26+B27+B28+E29+E30+E31+E32+B33+B34+B35)/5.25</f>
        <v>7.3998975934459805</v>
      </c>
      <c r="L37" s="34">
        <f>SUM(L8:L35)</f>
        <v>2656</v>
      </c>
      <c r="M37" s="21">
        <f>L37/(B8+B9+B10+B11+B12+E13+B14+B15+E16+B17+D18+B19+B20+B21+B22+B23+E24+B25+B26+B27+B28+E29+E30+E31+E32+B33+B34+B35)/5.25</f>
        <v>5.4398361495135692</v>
      </c>
      <c r="N37" s="35">
        <f>SUM(N8:N35)</f>
        <v>9434</v>
      </c>
      <c r="O37" s="21">
        <f>N37/(B8+B9+B10+B11+B12+C13+B14+B15+C16+B17+C18+B19+B20+B21+B22+B23+C24+B25+B26+B27+B28+C29+C30+C31+C32+B33+B34+B35)/5.25</f>
        <v>14.729117876658862</v>
      </c>
      <c r="P37" s="34">
        <f>SUM(P8:P35)</f>
        <v>4690</v>
      </c>
      <c r="Q37" s="21">
        <f>P37/(B8+B9+B10+B11+B12+D13+B14+B15+D16+B17+D18+B19+B20+B21+B22+B23+D24+B25+B26+B27+B28+D29+D30+D31+D32+B33+B34+B35)/5.25</f>
        <v>6.8717948717948723</v>
      </c>
      <c r="R37" s="34">
        <f>SUM(R8:R35)</f>
        <v>663</v>
      </c>
      <c r="S37" s="81">
        <f>R37/(B8+B9+B10+B11+B12+E13+B14+B15+E16+B17+D18+B19+B20+B21+B22+B23+E24+B25+B26+B27+B28+E29+E30+E31+E32+B33+B34+B35)/5.25</f>
        <v>1.357910906298003</v>
      </c>
      <c r="T37" s="35">
        <f>SUM(T8:T35)</f>
        <v>45</v>
      </c>
      <c r="U37" s="21">
        <f>T37/(B8+B9+B10+B11+B12+E13+B14+B15+E16+B17+D18+B19+B20+B21+B22+B23+E24+B25+B26+B27+B28+E29+E30+E31+E32+B33+B34+B35)/5.25</f>
        <v>9.2165898617511524E-2</v>
      </c>
      <c r="V37" s="35">
        <f>SUM(V8:V35)</f>
        <v>134</v>
      </c>
      <c r="W37" s="21">
        <f>V37/(B8+B9+B10+B11+B12+C13+B14+B15+C16+B17+C18+B19+B20+B21+B22+B23+C24+B25+B26+B27+B28+C29+C30+C31+C32+B33+B34+B35)/5.25</f>
        <v>0.20921155347384857</v>
      </c>
      <c r="X37" s="29">
        <f>SUM(X8:X35)</f>
        <v>335</v>
      </c>
      <c r="Y37" s="21">
        <f>X37/(B8+B9+B10+B11+B12+D13+B14+B15+D16+B17+D18+B19+B20+B21+B22+B23+D24+B25+B26+B27+B28+D29+D30+D31+D32+B33+B34+B35)/5.25</f>
        <v>0.49084249084249088</v>
      </c>
      <c r="Z37" s="29">
        <f>SUM(Z8:Z35)</f>
        <v>8</v>
      </c>
      <c r="AA37" s="81">
        <f>Z37/(B8+B9+B10+B11+B12+E13+B14+B15+E16+B17+D18+B19+B20+B21+B22+B23+E24+B25+B26+B27+B28+E29+E30+E31+E32+B33+B34+B35)/5.25</f>
        <v>1.6385048643113159E-2</v>
      </c>
      <c r="AB37" s="29">
        <f>SUM(AB8:AB35)</f>
        <v>661</v>
      </c>
      <c r="AC37" s="21">
        <f>AB37/(B8+B9+B10+B11+B12+E13+B14+B15+E16+B17+D18+B19+B20+B21+B22+B23+E24+B25+B26+B27+B28+E29+E30+E31+E32+B33+B34+B35)/5.25</f>
        <v>1.3538146441372247</v>
      </c>
      <c r="AD37" s="82">
        <f>SUM(AD8:AD35)</f>
        <v>11630</v>
      </c>
      <c r="AE37" s="20">
        <f>AD37/(B8+B9+B10+B11+B12+C13+B14+B15+C16+B17+C18+B19+B20+B21+B22+B23+C24+B25+B26+B27+B28+C29+C30+C31+C32+B33+B34+B35)/5.25</f>
        <v>18.157689305230289</v>
      </c>
      <c r="AF37" s="106">
        <f>SUM(AF8:AF35)</f>
        <v>13302</v>
      </c>
      <c r="AG37" s="105">
        <f>AF37/(B8+B9+B10+B11+B12+D13+B14+B15+D16+B17+D18+B19+B20+B21+B22+B23+D24+B25+B26+B27+B28+D30+D31+D29+D32+B33+B34+B35)/5.25</f>
        <v>19.490109890109892</v>
      </c>
      <c r="AH37" s="106">
        <f>SUM(AH8:AH35)</f>
        <v>7646</v>
      </c>
      <c r="AI37" s="105">
        <f>AH37/(B8+B9+B10+B11+B12+E13+B14+B15+E16+B17+D18+B19+B20+B21+B22+B23+E24+B25+B26+B27+B28+E29+E30+E31+E32+B33+B34+B35)/5.25</f>
        <v>15.660010240655403</v>
      </c>
      <c r="AJ37" s="45">
        <f>SUM(AJ8:AJ35)</f>
        <v>32578</v>
      </c>
      <c r="AK37" s="21">
        <f t="shared" si="19"/>
        <v>31.986254295532646</v>
      </c>
      <c r="AL37" s="21">
        <v>1.1000000000000001</v>
      </c>
      <c r="AM37" s="21">
        <v>0.7</v>
      </c>
      <c r="AN37" s="20">
        <v>3.1</v>
      </c>
      <c r="AO37" s="25">
        <v>3.2</v>
      </c>
      <c r="AP37" s="20">
        <v>1.4</v>
      </c>
      <c r="AQ37" s="25">
        <v>0.7</v>
      </c>
      <c r="AR37" s="20">
        <v>0.4</v>
      </c>
      <c r="AS37" s="25">
        <v>0.3</v>
      </c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</row>
    <row r="38" spans="1:120" ht="19.5" customHeight="1" x14ac:dyDescent="0.25">
      <c r="A38" s="31" t="s">
        <v>32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</row>
    <row r="39" spans="1:120" ht="19.5" customHeight="1" x14ac:dyDescent="0.25">
      <c r="A39" s="12" t="s">
        <v>59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</row>
    <row r="40" spans="1:120" ht="19.5" customHeight="1" x14ac:dyDescent="0.2">
      <c r="A40" s="1" t="s">
        <v>60</v>
      </c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</row>
  </sheetData>
  <mergeCells count="64">
    <mergeCell ref="C34:E34"/>
    <mergeCell ref="C35:E35"/>
    <mergeCell ref="D18:E18"/>
    <mergeCell ref="D5:D6"/>
    <mergeCell ref="C8:E8"/>
    <mergeCell ref="C9:E9"/>
    <mergeCell ref="C10:E10"/>
    <mergeCell ref="C11:E11"/>
    <mergeCell ref="C37:E37"/>
    <mergeCell ref="B2:B6"/>
    <mergeCell ref="C25:E25"/>
    <mergeCell ref="C26:E26"/>
    <mergeCell ref="C27:E27"/>
    <mergeCell ref="C28:E28"/>
    <mergeCell ref="C33:E33"/>
    <mergeCell ref="C19:E19"/>
    <mergeCell ref="C20:E20"/>
    <mergeCell ref="C21:E21"/>
    <mergeCell ref="C22:E22"/>
    <mergeCell ref="C23:E23"/>
    <mergeCell ref="C12:E12"/>
    <mergeCell ref="C14:E14"/>
    <mergeCell ref="C15:E15"/>
    <mergeCell ref="C17:E17"/>
    <mergeCell ref="AJ5:AK5"/>
    <mergeCell ref="AR3:AS4"/>
    <mergeCell ref="R4:S4"/>
    <mergeCell ref="T4:U4"/>
    <mergeCell ref="V4:W4"/>
    <mergeCell ref="X4:Y4"/>
    <mergeCell ref="Z4:AA4"/>
    <mergeCell ref="AB4:AC4"/>
    <mergeCell ref="AJ3:AK4"/>
    <mergeCell ref="V3:AC3"/>
    <mergeCell ref="AN3:AO4"/>
    <mergeCell ref="Z5:AA5"/>
    <mergeCell ref="R5:S5"/>
    <mergeCell ref="AD3:AE5"/>
    <mergeCell ref="AF3:AG5"/>
    <mergeCell ref="AH3:AI5"/>
    <mergeCell ref="A2:A6"/>
    <mergeCell ref="C2:E4"/>
    <mergeCell ref="N5:O5"/>
    <mergeCell ref="C5:C6"/>
    <mergeCell ref="E5:E6"/>
    <mergeCell ref="F5:G5"/>
    <mergeCell ref="H5:I5"/>
    <mergeCell ref="L5:M5"/>
    <mergeCell ref="AL2:AS2"/>
    <mergeCell ref="AL3:AM4"/>
    <mergeCell ref="AP3:AQ4"/>
    <mergeCell ref="F3:G4"/>
    <mergeCell ref="J5:K5"/>
    <mergeCell ref="V5:W5"/>
    <mergeCell ref="X5:Y5"/>
    <mergeCell ref="AB5:AC5"/>
    <mergeCell ref="P5:Q5"/>
    <mergeCell ref="T5:U5"/>
    <mergeCell ref="H3:I4"/>
    <mergeCell ref="J3:K4"/>
    <mergeCell ref="L3:M4"/>
    <mergeCell ref="N4:O4"/>
    <mergeCell ref="P4:Q4"/>
    <mergeCell ref="N3:U3"/>
  </mergeCells>
  <pageMargins left="0.7" right="0.7" top="0.75" bottom="0.75" header="0.3" footer="0.3"/>
  <pageSetup paperSize="9" scale="3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4" sqref="C4"/>
    </sheetView>
  </sheetViews>
  <sheetFormatPr defaultRowHeight="12.75" x14ac:dyDescent="0.2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12мес2021</vt:lpstr>
      <vt:lpstr>Лист2</vt:lpstr>
      <vt:lpstr>'12мес2021'!Область_печати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SatalkinaOV</cp:lastModifiedBy>
  <cp:lastPrinted>2023-07-30T13:19:52Z</cp:lastPrinted>
  <dcterms:created xsi:type="dcterms:W3CDTF">2015-07-13T12:30:32Z</dcterms:created>
  <dcterms:modified xsi:type="dcterms:W3CDTF">2023-10-11T13:37:35Z</dcterms:modified>
</cp:coreProperties>
</file>