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0" windowWidth="23250" windowHeight="12195"/>
  </bookViews>
  <sheets>
    <sheet name="12мес2021" sheetId="1" r:id="rId1"/>
    <sheet name="Лист2" sheetId="3" r:id="rId2"/>
  </sheets>
  <definedNames>
    <definedName name="_xlnm.Print_Area" localSheetId="0">'12мес2021'!$A$1:$AM$39</definedName>
  </definedNames>
  <calcPr calcId="145621"/>
</workbook>
</file>

<file path=xl/calcChain.xml><?xml version="1.0" encoding="utf-8"?>
<calcChain xmlns="http://schemas.openxmlformats.org/spreadsheetml/2006/main">
  <c r="AD8" i="1" l="1"/>
  <c r="AC30" i="1"/>
  <c r="AC31" i="1"/>
  <c r="AC32" i="1"/>
  <c r="AC29" i="1"/>
  <c r="AC24" i="1"/>
  <c r="AC18" i="1"/>
  <c r="AC16" i="1"/>
  <c r="AC13" i="1"/>
  <c r="AA30" i="1"/>
  <c r="AA31" i="1"/>
  <c r="AA32" i="1"/>
  <c r="AA29" i="1"/>
  <c r="AA24" i="1"/>
  <c r="AA18" i="1"/>
  <c r="AA13" i="1"/>
  <c r="AA16" i="1"/>
  <c r="Y30" i="1"/>
  <c r="Y31" i="1"/>
  <c r="Y32" i="1"/>
  <c r="Y29" i="1"/>
  <c r="Y24" i="1"/>
  <c r="Y18" i="1"/>
  <c r="Y16" i="1"/>
  <c r="Y13" i="1"/>
  <c r="W30" i="1"/>
  <c r="W31" i="1"/>
  <c r="W32" i="1"/>
  <c r="W29" i="1"/>
  <c r="W24" i="1"/>
  <c r="W18" i="1"/>
  <c r="W16" i="1"/>
  <c r="W13" i="1"/>
  <c r="U30" i="1"/>
  <c r="U31" i="1"/>
  <c r="U32" i="1"/>
  <c r="U29" i="1"/>
  <c r="U24" i="1"/>
  <c r="U18" i="1"/>
  <c r="U16" i="1"/>
  <c r="U13" i="1"/>
  <c r="S30" i="1"/>
  <c r="S31" i="1"/>
  <c r="S32" i="1"/>
  <c r="S29" i="1"/>
  <c r="S24" i="1"/>
  <c r="S18" i="1"/>
  <c r="S16" i="1"/>
  <c r="S13" i="1"/>
  <c r="Q30" i="1"/>
  <c r="Q31" i="1"/>
  <c r="Q32" i="1"/>
  <c r="Q29" i="1"/>
  <c r="Q24" i="1"/>
  <c r="Q18" i="1"/>
  <c r="Q16" i="1"/>
  <c r="Q13" i="1"/>
  <c r="O30" i="1"/>
  <c r="O31" i="1"/>
  <c r="O32" i="1"/>
  <c r="O29" i="1"/>
  <c r="O24" i="1"/>
  <c r="O18" i="1"/>
  <c r="O16" i="1"/>
  <c r="O13" i="1"/>
  <c r="M30" i="1"/>
  <c r="M31" i="1"/>
  <c r="M32" i="1"/>
  <c r="M29" i="1"/>
  <c r="M24" i="1"/>
  <c r="M18" i="1"/>
  <c r="M16" i="1"/>
  <c r="M13" i="1"/>
  <c r="K30" i="1"/>
  <c r="K31" i="1"/>
  <c r="K32" i="1"/>
  <c r="K29" i="1"/>
  <c r="K24" i="1"/>
  <c r="K18" i="1"/>
  <c r="K16" i="1"/>
  <c r="K13" i="1"/>
  <c r="I32" i="1"/>
  <c r="I31" i="1"/>
  <c r="I30" i="1"/>
  <c r="I29" i="1"/>
  <c r="I24" i="1"/>
  <c r="G24" i="1"/>
  <c r="I18" i="1"/>
  <c r="I16" i="1"/>
  <c r="I13" i="1"/>
  <c r="G32" i="1" l="1"/>
  <c r="G31" i="1"/>
  <c r="G30" i="1"/>
  <c r="G29" i="1"/>
  <c r="G18" i="1"/>
  <c r="G16" i="1"/>
  <c r="G13" i="1"/>
  <c r="AC10" i="1" l="1"/>
  <c r="AC11" i="1"/>
  <c r="AC12" i="1"/>
  <c r="AC14" i="1"/>
  <c r="AC15" i="1"/>
  <c r="AC17" i="1"/>
  <c r="AC19" i="1"/>
  <c r="AC20" i="1"/>
  <c r="AC21" i="1"/>
  <c r="AC22" i="1"/>
  <c r="AC23" i="1"/>
  <c r="AC25" i="1"/>
  <c r="AC26" i="1"/>
  <c r="AC27" i="1"/>
  <c r="AC28" i="1"/>
  <c r="AC33" i="1"/>
  <c r="AC34" i="1"/>
  <c r="AC35" i="1"/>
  <c r="AC9" i="1"/>
  <c r="AC8" i="1"/>
  <c r="AA10" i="1"/>
  <c r="AA11" i="1"/>
  <c r="AA12" i="1"/>
  <c r="AA14" i="1"/>
  <c r="AA15" i="1"/>
  <c r="AA17" i="1"/>
  <c r="AA19" i="1"/>
  <c r="AA20" i="1"/>
  <c r="AA21" i="1"/>
  <c r="AA22" i="1"/>
  <c r="AA23" i="1"/>
  <c r="AA25" i="1"/>
  <c r="AA26" i="1"/>
  <c r="AA27" i="1"/>
  <c r="AA28" i="1"/>
  <c r="AA33" i="1"/>
  <c r="AA34" i="1"/>
  <c r="AA35" i="1"/>
  <c r="AA9" i="1"/>
  <c r="AA8" i="1"/>
  <c r="Y10" i="1"/>
  <c r="Y11" i="1"/>
  <c r="Y12" i="1"/>
  <c r="Y14" i="1"/>
  <c r="Y15" i="1"/>
  <c r="Y17" i="1"/>
  <c r="Y19" i="1"/>
  <c r="Y20" i="1"/>
  <c r="Y21" i="1"/>
  <c r="Y22" i="1"/>
  <c r="Y23" i="1"/>
  <c r="Y25" i="1"/>
  <c r="Y26" i="1"/>
  <c r="Y27" i="1"/>
  <c r="Y28" i="1"/>
  <c r="Y33" i="1"/>
  <c r="Y34" i="1"/>
  <c r="Y35" i="1"/>
  <c r="Y9" i="1"/>
  <c r="Y8" i="1"/>
  <c r="W11" i="1"/>
  <c r="W12" i="1"/>
  <c r="W14" i="1"/>
  <c r="W15" i="1"/>
  <c r="W17" i="1"/>
  <c r="W19" i="1"/>
  <c r="W20" i="1"/>
  <c r="W21" i="1"/>
  <c r="W22" i="1"/>
  <c r="W23" i="1"/>
  <c r="W25" i="1"/>
  <c r="W26" i="1"/>
  <c r="W27" i="1"/>
  <c r="W28" i="1"/>
  <c r="W33" i="1"/>
  <c r="W34" i="1"/>
  <c r="W35" i="1"/>
  <c r="W10" i="1"/>
  <c r="W9" i="1"/>
  <c r="W8" i="1"/>
  <c r="U10" i="1"/>
  <c r="U11" i="1"/>
  <c r="U12" i="1"/>
  <c r="U14" i="1"/>
  <c r="U15" i="1"/>
  <c r="U17" i="1"/>
  <c r="U19" i="1"/>
  <c r="U20" i="1"/>
  <c r="U21" i="1"/>
  <c r="U22" i="1"/>
  <c r="U23" i="1"/>
  <c r="U25" i="1"/>
  <c r="U26" i="1"/>
  <c r="U27" i="1"/>
  <c r="U28" i="1"/>
  <c r="U33" i="1"/>
  <c r="U34" i="1"/>
  <c r="U35" i="1"/>
  <c r="U9" i="1"/>
  <c r="U8" i="1"/>
  <c r="S10" i="1"/>
  <c r="S11" i="1"/>
  <c r="S12" i="1"/>
  <c r="S14" i="1"/>
  <c r="S15" i="1"/>
  <c r="S17" i="1"/>
  <c r="S19" i="1"/>
  <c r="S20" i="1"/>
  <c r="S21" i="1"/>
  <c r="S22" i="1"/>
  <c r="S23" i="1"/>
  <c r="S25" i="1"/>
  <c r="S26" i="1"/>
  <c r="S27" i="1"/>
  <c r="S28" i="1"/>
  <c r="S33" i="1"/>
  <c r="S34" i="1"/>
  <c r="S35" i="1"/>
  <c r="S9" i="1"/>
  <c r="S8" i="1"/>
  <c r="Q10" i="1"/>
  <c r="Q11" i="1"/>
  <c r="Q12" i="1"/>
  <c r="Q14" i="1"/>
  <c r="Q15" i="1"/>
  <c r="Q17" i="1"/>
  <c r="Q19" i="1"/>
  <c r="Q20" i="1"/>
  <c r="Q21" i="1"/>
  <c r="Q22" i="1"/>
  <c r="Q23" i="1"/>
  <c r="Q25" i="1"/>
  <c r="Q26" i="1"/>
  <c r="Q27" i="1"/>
  <c r="Q28" i="1"/>
  <c r="Q33" i="1"/>
  <c r="Q34" i="1"/>
  <c r="Q35" i="1"/>
  <c r="Q9" i="1"/>
  <c r="Q8" i="1"/>
  <c r="O10" i="1"/>
  <c r="O11" i="1"/>
  <c r="O12" i="1"/>
  <c r="O14" i="1"/>
  <c r="O15" i="1"/>
  <c r="O17" i="1"/>
  <c r="O19" i="1"/>
  <c r="O20" i="1"/>
  <c r="O21" i="1"/>
  <c r="O22" i="1"/>
  <c r="O23" i="1"/>
  <c r="O25" i="1"/>
  <c r="O26" i="1"/>
  <c r="O27" i="1"/>
  <c r="O28" i="1"/>
  <c r="O33" i="1"/>
  <c r="O34" i="1"/>
  <c r="O35" i="1"/>
  <c r="O9" i="1"/>
  <c r="O8" i="1"/>
  <c r="M11" i="1"/>
  <c r="M12" i="1"/>
  <c r="M14" i="1"/>
  <c r="M15" i="1"/>
  <c r="M17" i="1"/>
  <c r="M19" i="1"/>
  <c r="M20" i="1"/>
  <c r="M21" i="1"/>
  <c r="M22" i="1"/>
  <c r="M23" i="1"/>
  <c r="M25" i="1"/>
  <c r="M26" i="1"/>
  <c r="M27" i="1"/>
  <c r="M28" i="1"/>
  <c r="M33" i="1"/>
  <c r="M34" i="1"/>
  <c r="M35" i="1"/>
  <c r="M10" i="1"/>
  <c r="M9" i="1"/>
  <c r="M8" i="1"/>
  <c r="K11" i="1"/>
  <c r="K12" i="1"/>
  <c r="K14" i="1"/>
  <c r="K15" i="1"/>
  <c r="K17" i="1"/>
  <c r="K19" i="1"/>
  <c r="K20" i="1"/>
  <c r="K21" i="1"/>
  <c r="K22" i="1"/>
  <c r="K23" i="1"/>
  <c r="K25" i="1"/>
  <c r="K26" i="1"/>
  <c r="K27" i="1"/>
  <c r="K28" i="1"/>
  <c r="K33" i="1"/>
  <c r="K34" i="1"/>
  <c r="K35" i="1"/>
  <c r="K10" i="1"/>
  <c r="K9" i="1"/>
  <c r="K8" i="1"/>
  <c r="I10" i="1"/>
  <c r="I11" i="1"/>
  <c r="I12" i="1"/>
  <c r="I14" i="1"/>
  <c r="I15" i="1"/>
  <c r="I17" i="1"/>
  <c r="I19" i="1"/>
  <c r="I20" i="1"/>
  <c r="I21" i="1"/>
  <c r="I22" i="1"/>
  <c r="I23" i="1"/>
  <c r="I25" i="1"/>
  <c r="I26" i="1"/>
  <c r="I27" i="1"/>
  <c r="I28" i="1"/>
  <c r="I33" i="1"/>
  <c r="I34" i="1"/>
  <c r="I35" i="1"/>
  <c r="I9" i="1"/>
  <c r="I8" i="1"/>
  <c r="G11" i="1"/>
  <c r="G12" i="1"/>
  <c r="G14" i="1"/>
  <c r="G15" i="1"/>
  <c r="G17" i="1"/>
  <c r="G19" i="1"/>
  <c r="G20" i="1"/>
  <c r="G21" i="1"/>
  <c r="G22" i="1"/>
  <c r="G23" i="1"/>
  <c r="G25" i="1"/>
  <c r="G26" i="1"/>
  <c r="G27" i="1"/>
  <c r="G28" i="1"/>
  <c r="G33" i="1"/>
  <c r="G34" i="1"/>
  <c r="G35" i="1"/>
  <c r="G10" i="1"/>
  <c r="G9" i="1"/>
  <c r="G8" i="1"/>
  <c r="AE8" i="1" l="1"/>
  <c r="AD9" i="1" l="1"/>
  <c r="AE9" i="1" s="1"/>
  <c r="AD10" i="1"/>
  <c r="AE10" i="1" s="1"/>
  <c r="AD11" i="1"/>
  <c r="AE11" i="1" s="1"/>
  <c r="AD12" i="1"/>
  <c r="AE12" i="1" s="1"/>
  <c r="AD13" i="1"/>
  <c r="AE13" i="1" s="1"/>
  <c r="AD14" i="1"/>
  <c r="AE14" i="1" s="1"/>
  <c r="AD15" i="1"/>
  <c r="AE15" i="1" s="1"/>
  <c r="AD16" i="1"/>
  <c r="AE16" i="1" s="1"/>
  <c r="AD17" i="1"/>
  <c r="AE17" i="1" s="1"/>
  <c r="AD18" i="1"/>
  <c r="AE18" i="1" s="1"/>
  <c r="AD19" i="1"/>
  <c r="AE19" i="1" s="1"/>
  <c r="AD20" i="1"/>
  <c r="AE20" i="1" s="1"/>
  <c r="AD21" i="1"/>
  <c r="AE21" i="1" s="1"/>
  <c r="AD22" i="1"/>
  <c r="AE22" i="1" s="1"/>
  <c r="AD23" i="1"/>
  <c r="AE23" i="1" s="1"/>
  <c r="AD24" i="1"/>
  <c r="AE24" i="1" s="1"/>
  <c r="AD25" i="1"/>
  <c r="AE25" i="1" s="1"/>
  <c r="AD26" i="1"/>
  <c r="AE26" i="1" s="1"/>
  <c r="AD27" i="1"/>
  <c r="AE27" i="1" s="1"/>
  <c r="AD28" i="1"/>
  <c r="AE28" i="1" s="1"/>
  <c r="AD29" i="1"/>
  <c r="AE29" i="1" s="1"/>
  <c r="AD30" i="1"/>
  <c r="AE30" i="1" s="1"/>
  <c r="AD31" i="1"/>
  <c r="AE31" i="1" s="1"/>
  <c r="AD32" i="1"/>
  <c r="AE32" i="1" s="1"/>
  <c r="AD33" i="1"/>
  <c r="AE33" i="1" s="1"/>
  <c r="AD34" i="1"/>
  <c r="AE34" i="1" s="1"/>
  <c r="AD35" i="1"/>
  <c r="AE35" i="1" s="1"/>
  <c r="B37" i="1"/>
  <c r="AD37" i="1" l="1"/>
  <c r="AE37" i="1" s="1"/>
  <c r="Z37" i="1"/>
  <c r="AA37" i="1" s="1"/>
  <c r="R37" i="1" l="1"/>
  <c r="S37" i="1" s="1"/>
  <c r="J37" i="1"/>
  <c r="K37" i="1" s="1"/>
  <c r="AB37" i="1" l="1"/>
  <c r="AC37" i="1" s="1"/>
  <c r="X37" i="1"/>
  <c r="Y37" i="1" s="1"/>
  <c r="V37" i="1"/>
  <c r="W37" i="1" s="1"/>
  <c r="T37" i="1"/>
  <c r="U37" i="1" s="1"/>
  <c r="N37" i="1"/>
  <c r="O37" i="1" s="1"/>
  <c r="P37" i="1"/>
  <c r="Q37" i="1" s="1"/>
  <c r="L37" i="1" l="1"/>
  <c r="M37" i="1" s="1"/>
  <c r="H37" i="1"/>
  <c r="I37" i="1" s="1"/>
  <c r="F37" i="1"/>
  <c r="G37" i="1" s="1"/>
</calcChain>
</file>

<file path=xl/sharedStrings.xml><?xml version="1.0" encoding="utf-8"?>
<sst xmlns="http://schemas.openxmlformats.org/spreadsheetml/2006/main" count="226" uniqueCount="67">
  <si>
    <t>Наименование судов</t>
  </si>
  <si>
    <t>Уголовных дел</t>
  </si>
  <si>
    <t>Всего</t>
  </si>
  <si>
    <t>%</t>
  </si>
  <si>
    <t>01. Бондарский</t>
  </si>
  <si>
    <t>02. Гавриловский</t>
  </si>
  <si>
    <t>03. Жердевский</t>
  </si>
  <si>
    <t>04. Знаменский</t>
  </si>
  <si>
    <t>05. Инжавинский</t>
  </si>
  <si>
    <t>06. Кирсановский</t>
  </si>
  <si>
    <t>07. г.Котовск</t>
  </si>
  <si>
    <t>08. Мичуринский</t>
  </si>
  <si>
    <t>10. Мордовский</t>
  </si>
  <si>
    <t>11. Моршанский</t>
  </si>
  <si>
    <t>12. Мучкапский</t>
  </si>
  <si>
    <t>13. Никифоровский</t>
  </si>
  <si>
    <t>14. Первомайский</t>
  </si>
  <si>
    <t>15. Петровский</t>
  </si>
  <si>
    <t>16. Пичаевский</t>
  </si>
  <si>
    <t>17. Рассказовский</t>
  </si>
  <si>
    <t>18. Ржаксинский</t>
  </si>
  <si>
    <t>19. Сампурский</t>
  </si>
  <si>
    <t>20. Сосновский</t>
  </si>
  <si>
    <t>21. Староюрьевский</t>
  </si>
  <si>
    <t>22. Тамбовский</t>
  </si>
  <si>
    <t>23. Октябрьский</t>
  </si>
  <si>
    <t>24. Ленинский</t>
  </si>
  <si>
    <t>25. Советский</t>
  </si>
  <si>
    <t>26. Токаревский</t>
  </si>
  <si>
    <t>27. Уваровский</t>
  </si>
  <si>
    <t>28. Уметский</t>
  </si>
  <si>
    <t>Среднеобластные показатели</t>
  </si>
  <si>
    <t>Управление Судебного департамента в Тамбовской области</t>
  </si>
  <si>
    <t>Сроки судебного разбирательства.</t>
  </si>
  <si>
    <t>-</t>
  </si>
  <si>
    <t>Дел об административных правонарушениях</t>
  </si>
  <si>
    <t>Материалов</t>
  </si>
  <si>
    <t>По уголовным делам</t>
  </si>
  <si>
    <t>По делам об административных правонарушениях</t>
  </si>
  <si>
    <t>Апелляционная инстанция</t>
  </si>
  <si>
    <t>в порядке уголовного судопроизводства</t>
  </si>
  <si>
    <t>в порядке законодательства по делам об административных правонарушениях</t>
  </si>
  <si>
    <t xml:space="preserve">рассмотрено </t>
  </si>
  <si>
    <t>рассмотрено</t>
  </si>
  <si>
    <t xml:space="preserve">по делам об административных правонарушениях в сроки свыше установленных </t>
  </si>
  <si>
    <t xml:space="preserve"> </t>
  </si>
  <si>
    <t xml:space="preserve">по гражданским делам в сроки свыше установленных </t>
  </si>
  <si>
    <t xml:space="preserve">по административным делам в сроки свыше установленных </t>
  </si>
  <si>
    <t>по уголовным делам свыше установленных</t>
  </si>
  <si>
    <t>Гражданских дел</t>
  </si>
  <si>
    <t>в порядке гражданского судопроизводства</t>
  </si>
  <si>
    <t>в порядке администратовного судопроизводства</t>
  </si>
  <si>
    <t>По гражданским делам</t>
  </si>
  <si>
    <t>По административным делам</t>
  </si>
  <si>
    <t>Административных дел</t>
  </si>
  <si>
    <t>Уголовная специализация</t>
  </si>
  <si>
    <t>Гражданская специализация</t>
  </si>
  <si>
    <t>Административная  специализация</t>
  </si>
  <si>
    <t>Общая штатная численность</t>
  </si>
  <si>
    <t xml:space="preserve">Штат судей по специализациям   </t>
  </si>
  <si>
    <t>12 мес. 2023 г.</t>
  </si>
  <si>
    <t>12 мес. 2023г.</t>
  </si>
  <si>
    <t>рассмотрено дел и материалов в суде</t>
  </si>
  <si>
    <t>12 мес. 2022г.</t>
  </si>
  <si>
    <t>январь 2024 год</t>
  </si>
  <si>
    <t xml:space="preserve">09. г.Мичуринск </t>
  </si>
  <si>
    <t xml:space="preserve">  Нагрузка районных (городских) судов Тамбовской области за 12 мес. 2023 года.          (по штатной численности судей и по расмотренным делам)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</si>
</sst>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;[Red]0.0"/>
    <numFmt numFmtId="166" formatCode="0;[Red]0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64"/>
      <name val="Arial"/>
      <family val="2"/>
      <charset val="204"/>
    </font>
    <font>
      <sz val="12"/>
      <color indexed="6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 Cyr"/>
      <charset val="204"/>
    </font>
    <font>
      <b/>
      <sz val="16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 applyNumberFormat="0"/>
    <xf numFmtId="0" fontId="17" fillId="0" borderId="0" applyNumberFormat="0"/>
    <xf numFmtId="0" fontId="18" fillId="0" borderId="0" applyNumberFormat="0"/>
  </cellStyleXfs>
  <cellXfs count="161">
    <xf numFmtId="0" fontId="0" fillId="0" borderId="0" xfId="0"/>
    <xf numFmtId="0" fontId="2" fillId="0" borderId="0" xfId="0" applyFont="1" applyFill="1"/>
    <xf numFmtId="0" fontId="6" fillId="0" borderId="0" xfId="0" applyFont="1" applyFill="1"/>
    <xf numFmtId="0" fontId="5" fillId="0" borderId="26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" fillId="0" borderId="0" xfId="0" applyFont="1" applyFill="1" applyBorder="1"/>
    <xf numFmtId="0" fontId="2" fillId="0" borderId="34" xfId="0" applyFont="1" applyFill="1" applyBorder="1"/>
    <xf numFmtId="0" fontId="16" fillId="0" borderId="0" xfId="0" applyFont="1" applyFill="1" applyBorder="1"/>
    <xf numFmtId="0" fontId="16" fillId="0" borderId="5" xfId="0" applyFont="1" applyFill="1" applyBorder="1"/>
    <xf numFmtId="0" fontId="10" fillId="0" borderId="0" xfId="0" applyFont="1" applyFill="1"/>
    <xf numFmtId="0" fontId="7" fillId="0" borderId="24" xfId="0" applyFont="1" applyFill="1" applyBorder="1" applyAlignment="1">
      <alignment horizontal="center" vertical="center"/>
    </xf>
    <xf numFmtId="0" fontId="9" fillId="0" borderId="36" xfId="0" applyFont="1" applyFill="1" applyBorder="1"/>
    <xf numFmtId="0" fontId="9" fillId="0" borderId="16" xfId="0" applyFont="1" applyFill="1" applyBorder="1"/>
    <xf numFmtId="0" fontId="9" fillId="0" borderId="19" xfId="0" applyFont="1" applyFill="1" applyBorder="1"/>
    <xf numFmtId="164" fontId="13" fillId="0" borderId="35" xfId="0" applyNumberFormat="1" applyFont="1" applyFill="1" applyBorder="1" applyAlignment="1">
      <alignment horizontal="center" vertical="center"/>
    </xf>
    <xf numFmtId="164" fontId="13" fillId="0" borderId="8" xfId="0" applyNumberFormat="1" applyFont="1" applyFill="1" applyBorder="1" applyAlignment="1">
      <alignment horizontal="center" vertical="center"/>
    </xf>
    <xf numFmtId="164" fontId="13" fillId="0" borderId="13" xfId="0" applyNumberFormat="1" applyFont="1" applyFill="1" applyBorder="1" applyAlignment="1">
      <alignment horizontal="center" vertical="center"/>
    </xf>
    <xf numFmtId="164" fontId="13" fillId="0" borderId="33" xfId="0" applyNumberFormat="1" applyFont="1" applyFill="1" applyBorder="1" applyAlignment="1">
      <alignment horizontal="center" vertical="center"/>
    </xf>
    <xf numFmtId="164" fontId="13" fillId="0" borderId="25" xfId="0" applyNumberFormat="1" applyFont="1" applyFill="1" applyBorder="1" applyAlignment="1">
      <alignment horizontal="center" vertical="center"/>
    </xf>
    <xf numFmtId="164" fontId="10" fillId="0" borderId="13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center" vertical="center"/>
    </xf>
    <xf numFmtId="164" fontId="10" fillId="0" borderId="8" xfId="0" applyNumberFormat="1" applyFont="1" applyFill="1" applyBorder="1" applyAlignment="1">
      <alignment horizontal="center" vertical="center"/>
    </xf>
    <xf numFmtId="164" fontId="12" fillId="0" borderId="26" xfId="4" applyNumberFormat="1" applyFont="1" applyBorder="1" applyAlignment="1">
      <alignment horizontal="center" vertical="center"/>
    </xf>
    <xf numFmtId="0" fontId="10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top"/>
    </xf>
    <xf numFmtId="164" fontId="13" fillId="0" borderId="17" xfId="0" applyNumberFormat="1" applyFont="1" applyFill="1" applyBorder="1" applyAlignment="1">
      <alignment horizontal="center" vertical="center"/>
    </xf>
    <xf numFmtId="1" fontId="13" fillId="2" borderId="5" xfId="0" applyNumberFormat="1" applyFont="1" applyFill="1" applyBorder="1" applyAlignment="1">
      <alignment horizontal="center" vertical="center"/>
    </xf>
    <xf numFmtId="164" fontId="13" fillId="0" borderId="43" xfId="0" applyNumberFormat="1" applyFont="1" applyFill="1" applyBorder="1" applyAlignment="1">
      <alignment horizontal="center" vertical="center"/>
    </xf>
    <xf numFmtId="0" fontId="10" fillId="0" borderId="0" xfId="0" applyFont="1" applyFill="1" applyAlignment="1"/>
    <xf numFmtId="164" fontId="10" fillId="0" borderId="31" xfId="0" applyNumberFormat="1" applyFont="1" applyFill="1" applyBorder="1" applyAlignment="1">
      <alignment horizontal="center" vertical="center"/>
    </xf>
    <xf numFmtId="164" fontId="10" fillId="0" borderId="32" xfId="0" applyNumberFormat="1" applyFont="1" applyFill="1" applyBorder="1" applyAlignment="1">
      <alignment horizontal="center" vertical="center"/>
    </xf>
    <xf numFmtId="1" fontId="13" fillId="4" borderId="5" xfId="0" applyNumberFormat="1" applyFont="1" applyFill="1" applyBorder="1" applyAlignment="1">
      <alignment horizontal="center" vertical="center"/>
    </xf>
    <xf numFmtId="1" fontId="10" fillId="4" borderId="5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22" fillId="0" borderId="39" xfId="0" applyFont="1" applyFill="1" applyBorder="1" applyAlignment="1">
      <alignment horizontal="center" vertical="center" wrapText="1"/>
    </xf>
    <xf numFmtId="0" fontId="22" fillId="0" borderId="32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 wrapText="1"/>
    </xf>
    <xf numFmtId="165" fontId="8" fillId="4" borderId="4" xfId="3" applyNumberFormat="1" applyFont="1" applyFill="1" applyBorder="1" applyAlignment="1">
      <alignment horizontal="center" vertical="center" wrapText="1"/>
    </xf>
    <xf numFmtId="165" fontId="8" fillId="2" borderId="4" xfId="3" applyNumberFormat="1" applyFont="1" applyFill="1" applyBorder="1" applyAlignment="1">
      <alignment horizontal="center" vertical="center" wrapText="1"/>
    </xf>
    <xf numFmtId="164" fontId="10" fillId="0" borderId="44" xfId="0" applyNumberFormat="1" applyFont="1" applyFill="1" applyBorder="1" applyAlignment="1">
      <alignment horizontal="center" vertical="center"/>
    </xf>
    <xf numFmtId="164" fontId="10" fillId="0" borderId="17" xfId="0" applyNumberFormat="1" applyFont="1" applyFill="1" applyBorder="1" applyAlignment="1">
      <alignment horizontal="center" vertical="center"/>
    </xf>
    <xf numFmtId="1" fontId="10" fillId="2" borderId="5" xfId="0" applyNumberFormat="1" applyFont="1" applyFill="1" applyBorder="1" applyAlignment="1">
      <alignment horizontal="center" vertical="center"/>
    </xf>
    <xf numFmtId="164" fontId="10" fillId="0" borderId="1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15" fillId="0" borderId="24" xfId="0" applyFont="1" applyFill="1" applyBorder="1" applyAlignment="1">
      <alignment vertical="center" wrapText="1"/>
    </xf>
    <xf numFmtId="0" fontId="15" fillId="0" borderId="33" xfId="0" applyFont="1" applyFill="1" applyBorder="1" applyAlignment="1">
      <alignment vertical="center" wrapText="1"/>
    </xf>
    <xf numFmtId="0" fontId="15" fillId="0" borderId="25" xfId="0" applyFont="1" applyFill="1" applyBorder="1" applyAlignment="1">
      <alignment vertical="center" wrapText="1"/>
    </xf>
    <xf numFmtId="164" fontId="13" fillId="0" borderId="46" xfId="0" applyNumberFormat="1" applyFont="1" applyFill="1" applyBorder="1" applyAlignment="1">
      <alignment horizontal="center" vertical="center"/>
    </xf>
    <xf numFmtId="164" fontId="10" fillId="0" borderId="46" xfId="0" applyNumberFormat="1" applyFont="1" applyFill="1" applyBorder="1" applyAlignment="1">
      <alignment horizontal="center" vertical="center"/>
    </xf>
    <xf numFmtId="164" fontId="10" fillId="0" borderId="43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0" fillId="0" borderId="7" xfId="0" applyFont="1" applyFill="1" applyBorder="1" applyAlignment="1">
      <alignment horizontal="center" vertical="center"/>
    </xf>
    <xf numFmtId="0" fontId="10" fillId="0" borderId="51" xfId="0" applyFont="1" applyFill="1" applyBorder="1" applyAlignment="1">
      <alignment horizontal="center" vertical="center"/>
    </xf>
    <xf numFmtId="0" fontId="14" fillId="0" borderId="52" xfId="0" applyFont="1" applyFill="1" applyBorder="1" applyAlignment="1">
      <alignment horizontal="center" vertical="center"/>
    </xf>
    <xf numFmtId="0" fontId="14" fillId="0" borderId="53" xfId="0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164" fontId="13" fillId="0" borderId="3" xfId="0" applyNumberFormat="1" applyFont="1" applyFill="1" applyBorder="1" applyAlignment="1">
      <alignment horizontal="center" vertical="center"/>
    </xf>
    <xf numFmtId="164" fontId="13" fillId="0" borderId="32" xfId="0" applyNumberFormat="1" applyFont="1" applyFill="1" applyBorder="1" applyAlignment="1">
      <alignment horizontal="center" vertical="center"/>
    </xf>
    <xf numFmtId="1" fontId="13" fillId="2" borderId="54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/>
    <xf numFmtId="0" fontId="9" fillId="0" borderId="34" xfId="0" applyFont="1" applyFill="1" applyBorder="1" applyAlignment="1"/>
    <xf numFmtId="0" fontId="2" fillId="0" borderId="34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165" fontId="16" fillId="0" borderId="24" xfId="0" applyNumberFormat="1" applyFont="1" applyFill="1" applyBorder="1" applyAlignment="1">
      <alignment horizontal="center" vertical="center" wrapText="1"/>
    </xf>
    <xf numFmtId="166" fontId="10" fillId="0" borderId="24" xfId="0" applyNumberFormat="1" applyFont="1" applyFill="1" applyBorder="1" applyAlignment="1">
      <alignment horizontal="center" vertical="center" wrapText="1"/>
    </xf>
    <xf numFmtId="1" fontId="12" fillId="2" borderId="5" xfId="1" applyNumberFormat="1" applyFont="1" applyFill="1" applyBorder="1" applyAlignment="1">
      <alignment horizontal="center" vertical="center"/>
    </xf>
    <xf numFmtId="164" fontId="10" fillId="0" borderId="55" xfId="0" applyNumberFormat="1" applyFont="1" applyBorder="1" applyAlignment="1">
      <alignment horizontal="center" vertical="center"/>
    </xf>
    <xf numFmtId="1" fontId="12" fillId="2" borderId="5" xfId="2" applyNumberFormat="1" applyFont="1" applyFill="1" applyBorder="1" applyAlignment="1">
      <alignment horizontal="center" vertical="center"/>
    </xf>
    <xf numFmtId="164" fontId="10" fillId="0" borderId="56" xfId="0" applyNumberFormat="1" applyFont="1" applyFill="1" applyBorder="1" applyAlignment="1">
      <alignment horizontal="center" vertical="center"/>
    </xf>
    <xf numFmtId="164" fontId="10" fillId="0" borderId="25" xfId="0" applyNumberFormat="1" applyFont="1" applyFill="1" applyBorder="1" applyAlignment="1">
      <alignment horizontal="center" vertical="center"/>
    </xf>
    <xf numFmtId="1" fontId="10" fillId="0" borderId="15" xfId="0" applyNumberFormat="1" applyFont="1" applyFill="1" applyBorder="1" applyAlignment="1">
      <alignment horizontal="center" vertical="center"/>
    </xf>
    <xf numFmtId="1" fontId="19" fillId="3" borderId="50" xfId="9" applyNumberFormat="1" applyFont="1" applyFill="1" applyBorder="1" applyAlignment="1">
      <alignment horizontal="left" vertical="top"/>
    </xf>
    <xf numFmtId="164" fontId="10" fillId="0" borderId="41" xfId="0" applyNumberFormat="1" applyFont="1" applyBorder="1" applyAlignment="1">
      <alignment horizontal="center" vertical="center"/>
    </xf>
    <xf numFmtId="1" fontId="20" fillId="3" borderId="50" xfId="7" applyNumberFormat="1" applyFont="1" applyFill="1" applyBorder="1" applyAlignment="1">
      <alignment horizontal="left" vertical="top"/>
    </xf>
    <xf numFmtId="1" fontId="20" fillId="3" borderId="57" xfId="7" applyNumberFormat="1" applyFont="1" applyFill="1" applyBorder="1" applyAlignment="1">
      <alignment horizontal="left" vertical="top"/>
    </xf>
    <xf numFmtId="1" fontId="12" fillId="3" borderId="57" xfId="7" applyNumberFormat="1" applyFont="1" applyFill="1" applyBorder="1" applyAlignment="1">
      <alignment horizontal="center" vertical="top"/>
    </xf>
    <xf numFmtId="1" fontId="21" fillId="3" borderId="57" xfId="7" applyNumberFormat="1" applyFont="1" applyFill="1" applyBorder="1" applyAlignment="1">
      <alignment horizontal="center" vertical="top"/>
    </xf>
    <xf numFmtId="164" fontId="11" fillId="0" borderId="43" xfId="4" applyNumberFormat="1" applyBorder="1"/>
    <xf numFmtId="164" fontId="13" fillId="0" borderId="28" xfId="0" applyNumberFormat="1" applyFont="1" applyFill="1" applyBorder="1" applyAlignment="1">
      <alignment horizontal="center" vertical="center"/>
    </xf>
    <xf numFmtId="164" fontId="10" fillId="0" borderId="28" xfId="0" applyNumberFormat="1" applyFont="1" applyFill="1" applyBorder="1" applyAlignment="1">
      <alignment horizontal="center" vertical="center"/>
    </xf>
    <xf numFmtId="164" fontId="10" fillId="0" borderId="35" xfId="0" applyNumberFormat="1" applyFont="1" applyFill="1" applyBorder="1" applyAlignment="1">
      <alignment horizontal="center" vertical="center"/>
    </xf>
    <xf numFmtId="164" fontId="13" fillId="0" borderId="23" xfId="0" applyNumberFormat="1" applyFont="1" applyFill="1" applyBorder="1" applyAlignment="1">
      <alignment horizontal="center" vertical="center"/>
    </xf>
    <xf numFmtId="164" fontId="13" fillId="0" borderId="47" xfId="0" applyNumberFormat="1" applyFont="1" applyFill="1" applyBorder="1" applyAlignment="1">
      <alignment horizontal="center" vertical="center"/>
    </xf>
    <xf numFmtId="164" fontId="10" fillId="0" borderId="49" xfId="0" applyNumberFormat="1" applyFont="1" applyFill="1" applyBorder="1" applyAlignment="1">
      <alignment horizontal="center" vertical="center"/>
    </xf>
    <xf numFmtId="1" fontId="12" fillId="4" borderId="59" xfId="9" applyNumberFormat="1" applyFont="1" applyFill="1" applyBorder="1" applyAlignment="1">
      <alignment horizontal="center" vertical="top"/>
    </xf>
    <xf numFmtId="164" fontId="13" fillId="0" borderId="28" xfId="0" applyNumberFormat="1" applyFont="1" applyBorder="1" applyAlignment="1">
      <alignment horizontal="center" vertical="center"/>
    </xf>
    <xf numFmtId="1" fontId="12" fillId="4" borderId="13" xfId="9" applyNumberFormat="1" applyFont="1" applyFill="1" applyBorder="1" applyAlignment="1">
      <alignment horizontal="center" vertical="top"/>
    </xf>
    <xf numFmtId="164" fontId="13" fillId="0" borderId="8" xfId="0" applyNumberFormat="1" applyFont="1" applyBorder="1" applyAlignment="1">
      <alignment horizontal="center" vertical="center"/>
    </xf>
    <xf numFmtId="1" fontId="12" fillId="4" borderId="13" xfId="7" applyNumberFormat="1" applyFont="1" applyFill="1" applyBorder="1" applyAlignment="1">
      <alignment horizontal="center" vertical="top"/>
    </xf>
    <xf numFmtId="1" fontId="12" fillId="4" borderId="59" xfId="7" applyNumberFormat="1" applyFont="1" applyFill="1" applyBorder="1" applyAlignment="1">
      <alignment horizontal="center" vertical="top"/>
    </xf>
    <xf numFmtId="164" fontId="13" fillId="0" borderId="60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left" vertical="top"/>
    </xf>
    <xf numFmtId="1" fontId="12" fillId="4" borderId="58" xfId="9" applyNumberFormat="1" applyFont="1" applyFill="1" applyBorder="1" applyAlignment="1">
      <alignment horizontal="center" vertical="center"/>
    </xf>
    <xf numFmtId="1" fontId="12" fillId="4" borderId="58" xfId="7" applyNumberFormat="1" applyFont="1" applyFill="1" applyBorder="1" applyAlignment="1">
      <alignment horizontal="center" vertical="center"/>
    </xf>
    <xf numFmtId="1" fontId="12" fillId="4" borderId="13" xfId="9" applyNumberFormat="1" applyFont="1" applyFill="1" applyBorder="1" applyAlignment="1">
      <alignment horizontal="center" vertical="center"/>
    </xf>
    <xf numFmtId="1" fontId="12" fillId="4" borderId="13" xfId="7" applyNumberFormat="1" applyFont="1" applyFill="1" applyBorder="1" applyAlignment="1">
      <alignment horizontal="center" vertical="center"/>
    </xf>
    <xf numFmtId="1" fontId="12" fillId="4" borderId="16" xfId="7" applyNumberFormat="1" applyFont="1" applyFill="1" applyBorder="1" applyAlignment="1">
      <alignment horizontal="center" vertical="center"/>
    </xf>
    <xf numFmtId="1" fontId="12" fillId="4" borderId="16" xfId="7" applyNumberFormat="1" applyFont="1" applyFill="1" applyBorder="1" applyAlignment="1">
      <alignment horizontal="center" vertical="top"/>
    </xf>
    <xf numFmtId="1" fontId="12" fillId="4" borderId="22" xfId="7" applyNumberFormat="1" applyFont="1" applyFill="1" applyBorder="1" applyAlignment="1">
      <alignment horizontal="center" vertical="top"/>
    </xf>
    <xf numFmtId="1" fontId="12" fillId="4" borderId="61" xfId="7" applyNumberFormat="1" applyFont="1" applyFill="1" applyBorder="1" applyAlignment="1">
      <alignment horizontal="center" vertical="center"/>
    </xf>
    <xf numFmtId="1" fontId="12" fillId="4" borderId="61" xfId="7" applyNumberFormat="1" applyFont="1" applyFill="1" applyBorder="1" applyAlignment="1">
      <alignment horizontal="center" vertical="top"/>
    </xf>
    <xf numFmtId="1" fontId="12" fillId="4" borderId="62" xfId="7" applyNumberFormat="1" applyFont="1" applyFill="1" applyBorder="1" applyAlignment="1">
      <alignment horizontal="center" vertical="top"/>
    </xf>
    <xf numFmtId="1" fontId="12" fillId="4" borderId="63" xfId="7" applyNumberFormat="1" applyFont="1" applyFill="1" applyBorder="1" applyAlignment="1">
      <alignment horizontal="center" vertical="center"/>
    </xf>
    <xf numFmtId="1" fontId="13" fillId="2" borderId="64" xfId="0" applyNumberFormat="1" applyFont="1" applyFill="1" applyBorder="1" applyAlignment="1">
      <alignment horizontal="center" vertical="center"/>
    </xf>
    <xf numFmtId="1" fontId="13" fillId="2" borderId="13" xfId="0" applyNumberFormat="1" applyFont="1" applyFill="1" applyBorder="1" applyAlignment="1">
      <alignment horizontal="center" vertical="center"/>
    </xf>
    <xf numFmtId="164" fontId="13" fillId="0" borderId="32" xfId="0" applyNumberFormat="1" applyFont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 wrapText="1"/>
    </xf>
    <xf numFmtId="0" fontId="15" fillId="0" borderId="33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2" fillId="0" borderId="30" xfId="0" applyFont="1" applyFill="1" applyBorder="1" applyAlignment="1">
      <alignment horizontal="center" vertical="center" textRotation="90" wrapText="1"/>
    </xf>
    <xf numFmtId="0" fontId="22" fillId="0" borderId="37" xfId="0" applyFont="1" applyFill="1" applyBorder="1" applyAlignment="1">
      <alignment horizontal="center" vertical="center" textRotation="90" wrapText="1"/>
    </xf>
    <xf numFmtId="0" fontId="22" fillId="0" borderId="18" xfId="0" applyFont="1" applyFill="1" applyBorder="1" applyAlignment="1">
      <alignment horizontal="center" vertical="center" textRotation="90" wrapText="1"/>
    </xf>
    <xf numFmtId="0" fontId="22" fillId="0" borderId="23" xfId="0" applyFont="1" applyFill="1" applyBorder="1" applyAlignment="1">
      <alignment horizontal="center" vertical="center" textRotation="90" wrapText="1"/>
    </xf>
    <xf numFmtId="0" fontId="22" fillId="0" borderId="42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" fontId="10" fillId="0" borderId="24" xfId="0" applyNumberFormat="1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 textRotation="90" wrapText="1"/>
    </xf>
    <xf numFmtId="0" fontId="4" fillId="0" borderId="50" xfId="0" applyFont="1" applyFill="1" applyBorder="1" applyAlignment="1">
      <alignment horizontal="center" vertical="center" textRotation="90" wrapText="1"/>
    </xf>
    <xf numFmtId="0" fontId="4" fillId="0" borderId="37" xfId="0" applyFont="1" applyFill="1" applyBorder="1" applyAlignment="1">
      <alignment horizontal="center" vertical="center" textRotation="90" wrapText="1"/>
    </xf>
    <xf numFmtId="0" fontId="10" fillId="0" borderId="14" xfId="0" applyFont="1" applyFill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/>
    </xf>
  </cellXfs>
  <cellStyles count="10">
    <cellStyle name="Обычный" xfId="0" builtinId="0"/>
    <cellStyle name="Обычный 2" xfId="4"/>
    <cellStyle name="Обычный 2 2" xfId="6"/>
    <cellStyle name="Обычный 3" xfId="5"/>
    <cellStyle name="Обычный 4" xfId="7"/>
    <cellStyle name="Обычный 5" xfId="8"/>
    <cellStyle name="Обычный 6" xfId="9"/>
    <cellStyle name="Обычный_2014г. Пок работы" xfId="3"/>
    <cellStyle name="Обычный_Ф-6м 08г" xfId="2"/>
    <cellStyle name="Обычный_Ф-6м2010г" xfId="1"/>
  </cellStyles>
  <dxfs count="0"/>
  <tableStyles count="0" defaultTableStyle="TableStyleMedium2" defaultPivotStyle="PivotStyleLight16"/>
  <colors>
    <mruColors>
      <color rgb="FFCCFFFF"/>
      <color rgb="FFB5E8EB"/>
      <color rgb="FFAFF1EF"/>
      <color rgb="FFB2E7E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40"/>
  <sheetViews>
    <sheetView tabSelected="1" view="pageBreakPreview" topLeftCell="A22" zoomScale="90" zoomScaleNormal="75" zoomScaleSheetLayoutView="90" workbookViewId="0">
      <selection activeCell="F2" sqref="F2"/>
    </sheetView>
  </sheetViews>
  <sheetFormatPr defaultColWidth="9.140625" defaultRowHeight="19.5" customHeight="1" x14ac:dyDescent="0.2"/>
  <cols>
    <col min="1" max="1" width="20.7109375" style="1" customWidth="1"/>
    <col min="2" max="2" width="9.28515625" style="1" customWidth="1"/>
    <col min="3" max="3" width="5.42578125" style="1" customWidth="1"/>
    <col min="4" max="4" width="5.85546875" style="1" customWidth="1"/>
    <col min="5" max="5" width="6" style="1" customWidth="1"/>
    <col min="6" max="6" width="9.140625" style="1" customWidth="1"/>
    <col min="7" max="7" width="8.140625" style="1" customWidth="1"/>
    <col min="8" max="8" width="9.140625" style="1" customWidth="1"/>
    <col min="9" max="9" width="7.5703125" style="1" customWidth="1"/>
    <col min="10" max="10" width="9.140625" style="1" customWidth="1"/>
    <col min="11" max="11" width="7.5703125" style="1" customWidth="1"/>
    <col min="12" max="13" width="9.7109375" style="1" customWidth="1"/>
    <col min="14" max="14" width="11.28515625" style="1" customWidth="1"/>
    <col min="15" max="15" width="7.5703125" style="1" customWidth="1"/>
    <col min="16" max="16" width="11.28515625" style="1" customWidth="1"/>
    <col min="17" max="17" width="7.5703125" style="1" customWidth="1"/>
    <col min="18" max="18" width="11.28515625" style="1" customWidth="1"/>
    <col min="19" max="19" width="7.85546875" style="1" customWidth="1"/>
    <col min="20" max="20" width="11.28515625" style="1" customWidth="1"/>
    <col min="21" max="22" width="9.140625" style="1" customWidth="1"/>
    <col min="23" max="23" width="7.5703125" style="1" customWidth="1"/>
    <col min="24" max="24" width="9.140625" style="1" customWidth="1"/>
    <col min="25" max="25" width="7.5703125" style="1" customWidth="1"/>
    <col min="26" max="26" width="9.140625" style="1" customWidth="1"/>
    <col min="27" max="27" width="7.5703125" style="1" customWidth="1"/>
    <col min="28" max="28" width="11.28515625" style="1" customWidth="1"/>
    <col min="29" max="29" width="7.5703125" style="1" customWidth="1"/>
    <col min="30" max="30" width="11.5703125" style="1" customWidth="1"/>
    <col min="31" max="31" width="7.5703125" style="1" customWidth="1"/>
    <col min="32" max="39" width="7.7109375" style="1" customWidth="1"/>
    <col min="40" max="16384" width="9.140625" style="1"/>
  </cols>
  <sheetData>
    <row r="1" spans="1:39" ht="27" customHeight="1" thickBot="1" x14ac:dyDescent="0.25">
      <c r="A1" s="27"/>
      <c r="B1" s="27"/>
      <c r="C1" s="27"/>
      <c r="D1" s="54"/>
      <c r="F1" s="97" t="s">
        <v>66</v>
      </c>
      <c r="G1" s="97"/>
      <c r="H1" s="97"/>
      <c r="I1" s="97"/>
      <c r="J1" s="97"/>
      <c r="K1" s="97"/>
      <c r="L1" s="97"/>
      <c r="M1" s="97"/>
      <c r="N1" s="9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36"/>
      <c r="AK1" s="36"/>
      <c r="AL1" s="1" t="s">
        <v>45</v>
      </c>
    </row>
    <row r="2" spans="1:39" ht="26.25" customHeight="1" thickBot="1" x14ac:dyDescent="0.25">
      <c r="A2" s="134" t="s">
        <v>0</v>
      </c>
      <c r="B2" s="154" t="s">
        <v>58</v>
      </c>
      <c r="C2" s="137" t="s">
        <v>59</v>
      </c>
      <c r="D2" s="138"/>
      <c r="E2" s="139"/>
      <c r="F2" s="48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50"/>
      <c r="AF2" s="112" t="s">
        <v>33</v>
      </c>
      <c r="AG2" s="113"/>
      <c r="AH2" s="113"/>
      <c r="AI2" s="113"/>
      <c r="AJ2" s="113"/>
      <c r="AK2" s="113"/>
      <c r="AL2" s="113"/>
      <c r="AM2" s="114"/>
    </row>
    <row r="3" spans="1:39" ht="14.25" customHeight="1" thickBot="1" x14ac:dyDescent="0.25">
      <c r="A3" s="135"/>
      <c r="B3" s="155"/>
      <c r="C3" s="140"/>
      <c r="D3" s="141"/>
      <c r="E3" s="142"/>
      <c r="F3" s="123" t="s">
        <v>1</v>
      </c>
      <c r="G3" s="124"/>
      <c r="H3" s="123" t="s">
        <v>49</v>
      </c>
      <c r="I3" s="124"/>
      <c r="J3" s="123" t="s">
        <v>54</v>
      </c>
      <c r="K3" s="124"/>
      <c r="L3" s="123" t="s">
        <v>35</v>
      </c>
      <c r="M3" s="124"/>
      <c r="N3" s="131" t="s">
        <v>36</v>
      </c>
      <c r="O3" s="132"/>
      <c r="P3" s="132"/>
      <c r="Q3" s="132"/>
      <c r="R3" s="132"/>
      <c r="S3" s="132"/>
      <c r="T3" s="132"/>
      <c r="U3" s="133"/>
      <c r="V3" s="131" t="s">
        <v>39</v>
      </c>
      <c r="W3" s="132"/>
      <c r="X3" s="132"/>
      <c r="Y3" s="132"/>
      <c r="Z3" s="132"/>
      <c r="AA3" s="132"/>
      <c r="AB3" s="132"/>
      <c r="AC3" s="133"/>
      <c r="AD3" s="150" t="s">
        <v>2</v>
      </c>
      <c r="AE3" s="124"/>
      <c r="AF3" s="115" t="s">
        <v>48</v>
      </c>
      <c r="AG3" s="116"/>
      <c r="AH3" s="119" t="s">
        <v>46</v>
      </c>
      <c r="AI3" s="120"/>
      <c r="AJ3" s="119" t="s">
        <v>47</v>
      </c>
      <c r="AK3" s="120"/>
      <c r="AL3" s="119" t="s">
        <v>44</v>
      </c>
      <c r="AM3" s="120"/>
    </row>
    <row r="4" spans="1:39" ht="66" customHeight="1" x14ac:dyDescent="0.2">
      <c r="A4" s="135"/>
      <c r="B4" s="155"/>
      <c r="C4" s="140"/>
      <c r="D4" s="141"/>
      <c r="E4" s="142"/>
      <c r="F4" s="125"/>
      <c r="G4" s="126"/>
      <c r="H4" s="125"/>
      <c r="I4" s="126"/>
      <c r="J4" s="125"/>
      <c r="K4" s="126"/>
      <c r="L4" s="125"/>
      <c r="M4" s="126"/>
      <c r="N4" s="129" t="s">
        <v>40</v>
      </c>
      <c r="O4" s="130"/>
      <c r="P4" s="129" t="s">
        <v>50</v>
      </c>
      <c r="Q4" s="130"/>
      <c r="R4" s="129" t="s">
        <v>51</v>
      </c>
      <c r="S4" s="130"/>
      <c r="T4" s="129" t="s">
        <v>41</v>
      </c>
      <c r="U4" s="130"/>
      <c r="V4" s="149" t="s">
        <v>37</v>
      </c>
      <c r="W4" s="130"/>
      <c r="X4" s="149" t="s">
        <v>52</v>
      </c>
      <c r="Y4" s="130"/>
      <c r="Z4" s="149" t="s">
        <v>53</v>
      </c>
      <c r="AA4" s="130"/>
      <c r="AB4" s="149" t="s">
        <v>38</v>
      </c>
      <c r="AC4" s="130"/>
      <c r="AD4" s="117"/>
      <c r="AE4" s="126"/>
      <c r="AF4" s="117"/>
      <c r="AG4" s="118"/>
      <c r="AH4" s="121"/>
      <c r="AI4" s="122"/>
      <c r="AJ4" s="121"/>
      <c r="AK4" s="122"/>
      <c r="AL4" s="121"/>
      <c r="AM4" s="122"/>
    </row>
    <row r="5" spans="1:39" s="2" customFormat="1" ht="39.75" customHeight="1" thickBot="1" x14ac:dyDescent="0.25">
      <c r="A5" s="135"/>
      <c r="B5" s="155"/>
      <c r="C5" s="143" t="s">
        <v>55</v>
      </c>
      <c r="D5" s="143" t="s">
        <v>56</v>
      </c>
      <c r="E5" s="145" t="s">
        <v>57</v>
      </c>
      <c r="F5" s="127" t="s">
        <v>60</v>
      </c>
      <c r="G5" s="128"/>
      <c r="H5" s="127" t="s">
        <v>61</v>
      </c>
      <c r="I5" s="128"/>
      <c r="J5" s="127" t="s">
        <v>61</v>
      </c>
      <c r="K5" s="128"/>
      <c r="L5" s="127" t="s">
        <v>61</v>
      </c>
      <c r="M5" s="147"/>
      <c r="N5" s="127" t="s">
        <v>61</v>
      </c>
      <c r="O5" s="128"/>
      <c r="P5" s="127" t="s">
        <v>61</v>
      </c>
      <c r="Q5" s="128"/>
      <c r="R5" s="127" t="s">
        <v>61</v>
      </c>
      <c r="S5" s="128"/>
      <c r="T5" s="127" t="s">
        <v>61</v>
      </c>
      <c r="U5" s="128"/>
      <c r="V5" s="127" t="s">
        <v>61</v>
      </c>
      <c r="W5" s="128"/>
      <c r="X5" s="127" t="s">
        <v>61</v>
      </c>
      <c r="Y5" s="128"/>
      <c r="Z5" s="127" t="s">
        <v>61</v>
      </c>
      <c r="AA5" s="128"/>
      <c r="AB5" s="127" t="s">
        <v>61</v>
      </c>
      <c r="AC5" s="128"/>
      <c r="AD5" s="148" t="s">
        <v>61</v>
      </c>
      <c r="AE5" s="128"/>
      <c r="AF5" s="37" t="s">
        <v>63</v>
      </c>
      <c r="AG5" s="38" t="s">
        <v>61</v>
      </c>
      <c r="AH5" s="38" t="s">
        <v>63</v>
      </c>
      <c r="AI5" s="38" t="s">
        <v>61</v>
      </c>
      <c r="AJ5" s="38" t="s">
        <v>63</v>
      </c>
      <c r="AK5" s="38" t="s">
        <v>61</v>
      </c>
      <c r="AL5" s="38" t="s">
        <v>63</v>
      </c>
      <c r="AM5" s="38" t="s">
        <v>61</v>
      </c>
    </row>
    <row r="6" spans="1:39" s="2" customFormat="1" ht="50.25" customHeight="1" thickBot="1" x14ac:dyDescent="0.25">
      <c r="A6" s="136"/>
      <c r="B6" s="156"/>
      <c r="C6" s="144"/>
      <c r="D6" s="144"/>
      <c r="E6" s="146"/>
      <c r="F6" s="42" t="s">
        <v>43</v>
      </c>
      <c r="G6" s="3" t="s">
        <v>3</v>
      </c>
      <c r="H6" s="42" t="s">
        <v>43</v>
      </c>
      <c r="I6" s="3" t="s">
        <v>3</v>
      </c>
      <c r="J6" s="42" t="s">
        <v>43</v>
      </c>
      <c r="K6" s="3" t="s">
        <v>3</v>
      </c>
      <c r="L6" s="41" t="s">
        <v>43</v>
      </c>
      <c r="M6" s="3" t="s">
        <v>3</v>
      </c>
      <c r="N6" s="41" t="s">
        <v>42</v>
      </c>
      <c r="O6" s="3" t="s">
        <v>3</v>
      </c>
      <c r="P6" s="41" t="s">
        <v>42</v>
      </c>
      <c r="Q6" s="3" t="s">
        <v>3</v>
      </c>
      <c r="R6" s="41" t="s">
        <v>42</v>
      </c>
      <c r="S6" s="3" t="s">
        <v>3</v>
      </c>
      <c r="T6" s="41" t="s">
        <v>42</v>
      </c>
      <c r="U6" s="3" t="s">
        <v>3</v>
      </c>
      <c r="V6" s="41" t="s">
        <v>43</v>
      </c>
      <c r="W6" s="3" t="s">
        <v>3</v>
      </c>
      <c r="X6" s="42" t="s">
        <v>43</v>
      </c>
      <c r="Y6" s="3" t="s">
        <v>3</v>
      </c>
      <c r="Z6" s="42" t="s">
        <v>43</v>
      </c>
      <c r="AA6" s="3" t="s">
        <v>3</v>
      </c>
      <c r="AB6" s="42" t="s">
        <v>43</v>
      </c>
      <c r="AC6" s="3" t="s">
        <v>3</v>
      </c>
      <c r="AD6" s="42" t="s">
        <v>62</v>
      </c>
      <c r="AE6" s="3" t="s">
        <v>3</v>
      </c>
      <c r="AF6" s="39" t="s">
        <v>3</v>
      </c>
      <c r="AG6" s="39" t="s">
        <v>3</v>
      </c>
      <c r="AH6" s="40" t="s">
        <v>3</v>
      </c>
      <c r="AI6" s="39" t="s">
        <v>3</v>
      </c>
      <c r="AJ6" s="40" t="s">
        <v>3</v>
      </c>
      <c r="AK6" s="39" t="s">
        <v>3</v>
      </c>
      <c r="AL6" s="40" t="s">
        <v>3</v>
      </c>
      <c r="AM6" s="39" t="s">
        <v>3</v>
      </c>
    </row>
    <row r="7" spans="1:39" s="7" customFormat="1" ht="12" customHeight="1" thickBot="1" x14ac:dyDescent="0.25">
      <c r="A7" s="13">
        <v>1</v>
      </c>
      <c r="B7" s="13">
        <v>2</v>
      </c>
      <c r="C7" s="4">
        <v>3</v>
      </c>
      <c r="D7" s="4">
        <v>4</v>
      </c>
      <c r="E7" s="4">
        <v>5</v>
      </c>
      <c r="F7" s="5">
        <v>6</v>
      </c>
      <c r="G7" s="5">
        <v>7</v>
      </c>
      <c r="H7" s="61">
        <v>8</v>
      </c>
      <c r="I7" s="61">
        <v>9</v>
      </c>
      <c r="J7" s="61">
        <v>10</v>
      </c>
      <c r="K7" s="61">
        <v>11</v>
      </c>
      <c r="L7" s="61">
        <v>12</v>
      </c>
      <c r="M7" s="61">
        <v>13</v>
      </c>
      <c r="N7" s="61">
        <v>14</v>
      </c>
      <c r="O7" s="61">
        <v>15</v>
      </c>
      <c r="P7" s="61">
        <v>16</v>
      </c>
      <c r="Q7" s="61">
        <v>17</v>
      </c>
      <c r="R7" s="61">
        <v>18</v>
      </c>
      <c r="S7" s="61">
        <v>19</v>
      </c>
      <c r="T7" s="61">
        <v>20</v>
      </c>
      <c r="U7" s="61">
        <v>21</v>
      </c>
      <c r="V7" s="61">
        <v>22</v>
      </c>
      <c r="W7" s="61">
        <v>23</v>
      </c>
      <c r="X7" s="61">
        <v>24</v>
      </c>
      <c r="Y7" s="61">
        <v>25</v>
      </c>
      <c r="Z7" s="61">
        <v>26</v>
      </c>
      <c r="AA7" s="61">
        <v>27</v>
      </c>
      <c r="AB7" s="61">
        <v>28</v>
      </c>
      <c r="AC7" s="61">
        <v>29</v>
      </c>
      <c r="AD7" s="61">
        <v>36</v>
      </c>
      <c r="AE7" s="5">
        <v>37</v>
      </c>
      <c r="AF7" s="5">
        <v>38</v>
      </c>
      <c r="AG7" s="5">
        <v>39</v>
      </c>
      <c r="AH7" s="6">
        <v>40</v>
      </c>
      <c r="AI7" s="6">
        <v>41</v>
      </c>
      <c r="AJ7" s="6">
        <v>42</v>
      </c>
      <c r="AK7" s="6">
        <v>43</v>
      </c>
      <c r="AL7" s="6">
        <v>44</v>
      </c>
      <c r="AM7" s="6">
        <v>45</v>
      </c>
    </row>
    <row r="8" spans="1:39" ht="30" customHeight="1" x14ac:dyDescent="0.2">
      <c r="A8" s="14" t="s">
        <v>4</v>
      </c>
      <c r="B8" s="57">
        <v>2</v>
      </c>
      <c r="C8" s="160"/>
      <c r="D8" s="160"/>
      <c r="E8" s="160"/>
      <c r="F8" s="98">
        <v>31</v>
      </c>
      <c r="G8" s="91">
        <f>F8/B8/10.5</f>
        <v>1.4761904761904763</v>
      </c>
      <c r="H8" s="99">
        <v>125</v>
      </c>
      <c r="I8" s="84">
        <f>H8/B8/10.5</f>
        <v>5.9523809523809526</v>
      </c>
      <c r="J8" s="99">
        <v>205</v>
      </c>
      <c r="K8" s="85">
        <f>J8/B8/10.5</f>
        <v>9.7619047619047628</v>
      </c>
      <c r="L8" s="99">
        <v>31</v>
      </c>
      <c r="M8" s="17">
        <f>L8/B8/10.5</f>
        <v>1.4761904761904763</v>
      </c>
      <c r="N8" s="99">
        <v>118</v>
      </c>
      <c r="O8" s="17">
        <f>N8/B8/10.5</f>
        <v>5.6190476190476186</v>
      </c>
      <c r="P8" s="99">
        <v>58</v>
      </c>
      <c r="Q8" s="17">
        <f>P8/B8/10.5</f>
        <v>2.7619047619047619</v>
      </c>
      <c r="R8" s="99">
        <v>2</v>
      </c>
      <c r="S8" s="86">
        <f>R8/B8/10.5</f>
        <v>9.5238095238095233E-2</v>
      </c>
      <c r="T8" s="99">
        <v>3</v>
      </c>
      <c r="U8" s="17">
        <f>T8/B8/10.5</f>
        <v>0.14285714285714285</v>
      </c>
      <c r="V8" s="99">
        <v>0</v>
      </c>
      <c r="W8" s="17">
        <f>V8/B8/10.5</f>
        <v>0</v>
      </c>
      <c r="X8" s="99">
        <v>4</v>
      </c>
      <c r="Y8" s="17">
        <f>X8/B8/10.5</f>
        <v>0.19047619047619047</v>
      </c>
      <c r="Z8" s="99">
        <v>0</v>
      </c>
      <c r="AA8" s="86">
        <f>Z8/B8/10.5</f>
        <v>0</v>
      </c>
      <c r="AB8" s="108">
        <v>2</v>
      </c>
      <c r="AC8" s="62">
        <f>AB8/B8/10.5</f>
        <v>9.5238095238095233E-2</v>
      </c>
      <c r="AD8" s="64">
        <f t="shared" ref="AD8:AD35" si="0">F8+H8+J8+L8+N8+P8+R8+T8+V8+X8+Z8+AB8</f>
        <v>579</v>
      </c>
      <c r="AE8" s="17">
        <f t="shared" ref="AE8:AE35" si="1">AD8/B8/10.5</f>
        <v>27.571428571428573</v>
      </c>
      <c r="AF8" s="43" t="s">
        <v>34</v>
      </c>
      <c r="AG8" s="23" t="s">
        <v>34</v>
      </c>
      <c r="AH8" s="46" t="s">
        <v>34</v>
      </c>
      <c r="AI8" s="23" t="s">
        <v>34</v>
      </c>
      <c r="AJ8" s="46" t="s">
        <v>34</v>
      </c>
      <c r="AK8" s="23" t="s">
        <v>34</v>
      </c>
      <c r="AL8" s="46" t="s">
        <v>34</v>
      </c>
      <c r="AM8" s="23" t="s">
        <v>34</v>
      </c>
    </row>
    <row r="9" spans="1:39" ht="30" customHeight="1" x14ac:dyDescent="0.2">
      <c r="A9" s="15" t="s">
        <v>5</v>
      </c>
      <c r="B9" s="58">
        <v>2</v>
      </c>
      <c r="C9" s="157"/>
      <c r="D9" s="157"/>
      <c r="E9" s="157"/>
      <c r="F9" s="100">
        <v>39</v>
      </c>
      <c r="G9" s="93">
        <f>F9/B9/10.5</f>
        <v>1.8571428571428572</v>
      </c>
      <c r="H9" s="101">
        <v>93</v>
      </c>
      <c r="I9" s="18">
        <f>H9/B9/10.5</f>
        <v>4.4285714285714288</v>
      </c>
      <c r="J9" s="101">
        <v>122</v>
      </c>
      <c r="K9" s="24">
        <f>J9/B9/10.5</f>
        <v>5.8095238095238093</v>
      </c>
      <c r="L9" s="101">
        <v>16</v>
      </c>
      <c r="M9" s="18">
        <f>L9/B9/10.5</f>
        <v>0.76190476190476186</v>
      </c>
      <c r="N9" s="101">
        <v>46</v>
      </c>
      <c r="O9" s="18">
        <f>N9/B9/10.5</f>
        <v>2.1904761904761907</v>
      </c>
      <c r="P9" s="101">
        <v>95</v>
      </c>
      <c r="Q9" s="18">
        <f>P9/B9/10.5</f>
        <v>4.5238095238095237</v>
      </c>
      <c r="R9" s="101">
        <v>23</v>
      </c>
      <c r="S9" s="24">
        <f>R9/B9/10.5</f>
        <v>1.0952380952380953</v>
      </c>
      <c r="T9" s="101">
        <v>0</v>
      </c>
      <c r="U9" s="18">
        <f>T9/B9/10.5</f>
        <v>0</v>
      </c>
      <c r="V9" s="101">
        <v>4</v>
      </c>
      <c r="W9" s="18">
        <f>V9/B9/10.5</f>
        <v>0.19047619047619047</v>
      </c>
      <c r="X9" s="101">
        <v>5</v>
      </c>
      <c r="Y9" s="18">
        <f>X9/B9/10.5</f>
        <v>0.23809523809523808</v>
      </c>
      <c r="Z9" s="102">
        <v>0</v>
      </c>
      <c r="AA9" s="24">
        <f>Z9/B9/10.5</f>
        <v>0</v>
      </c>
      <c r="AB9" s="105">
        <v>5</v>
      </c>
      <c r="AC9" s="96">
        <f>AB9/B9/10.5</f>
        <v>0.23809523809523808</v>
      </c>
      <c r="AD9" s="110">
        <f t="shared" si="0"/>
        <v>448</v>
      </c>
      <c r="AE9" s="18">
        <f t="shared" si="1"/>
        <v>21.333333333333332</v>
      </c>
      <c r="AF9" s="44" t="s">
        <v>34</v>
      </c>
      <c r="AG9" s="24" t="s">
        <v>34</v>
      </c>
      <c r="AH9" s="22" t="s">
        <v>34</v>
      </c>
      <c r="AI9" s="24" t="s">
        <v>34</v>
      </c>
      <c r="AJ9" s="22" t="s">
        <v>34</v>
      </c>
      <c r="AK9" s="24" t="s">
        <v>34</v>
      </c>
      <c r="AL9" s="22" t="s">
        <v>34</v>
      </c>
      <c r="AM9" s="24" t="s">
        <v>34</v>
      </c>
    </row>
    <row r="10" spans="1:39" ht="30" customHeight="1" x14ac:dyDescent="0.2">
      <c r="A10" s="15" t="s">
        <v>6</v>
      </c>
      <c r="B10" s="58">
        <v>4</v>
      </c>
      <c r="C10" s="157"/>
      <c r="D10" s="157"/>
      <c r="E10" s="157"/>
      <c r="F10" s="100">
        <v>106</v>
      </c>
      <c r="G10" s="93">
        <f>F10/B10/10.5</f>
        <v>2.5238095238095237</v>
      </c>
      <c r="H10" s="101">
        <v>288</v>
      </c>
      <c r="I10" s="18">
        <f t="shared" ref="I10:I35" si="2">H10/B10/10.5</f>
        <v>6.8571428571428568</v>
      </c>
      <c r="J10" s="101">
        <v>167</v>
      </c>
      <c r="K10" s="24">
        <f>J10/B10/10.5</f>
        <v>3.9761904761904763</v>
      </c>
      <c r="L10" s="101">
        <v>94</v>
      </c>
      <c r="M10" s="18">
        <f>L10/B10/10.5</f>
        <v>2.2380952380952381</v>
      </c>
      <c r="N10" s="101">
        <v>414</v>
      </c>
      <c r="O10" s="18">
        <f t="shared" ref="O10:O35" si="3">N10/B10/10.5</f>
        <v>9.8571428571428577</v>
      </c>
      <c r="P10" s="101">
        <v>138</v>
      </c>
      <c r="Q10" s="18">
        <f t="shared" ref="Q10:Q35" si="4">P10/B10/10.5</f>
        <v>3.2857142857142856</v>
      </c>
      <c r="R10" s="101">
        <v>18</v>
      </c>
      <c r="S10" s="24">
        <f t="shared" ref="S10:S35" si="5">R10/B10/10.5</f>
        <v>0.42857142857142855</v>
      </c>
      <c r="T10" s="101">
        <v>4</v>
      </c>
      <c r="U10" s="18">
        <f t="shared" ref="U10:U35" si="6">T10/B10/10.5</f>
        <v>9.5238095238095233E-2</v>
      </c>
      <c r="V10" s="101">
        <v>4</v>
      </c>
      <c r="W10" s="18">
        <f>V10/B10/10.5</f>
        <v>9.5238095238095233E-2</v>
      </c>
      <c r="X10" s="101">
        <v>11</v>
      </c>
      <c r="Y10" s="18">
        <f t="shared" ref="Y10:Y35" si="7">X10/B10/10.5</f>
        <v>0.26190476190476192</v>
      </c>
      <c r="Z10" s="102">
        <v>0</v>
      </c>
      <c r="AA10" s="24">
        <f t="shared" ref="AA10:AA35" si="8">Z10/B10/10.5</f>
        <v>0</v>
      </c>
      <c r="AB10" s="105">
        <v>27</v>
      </c>
      <c r="AC10" s="96">
        <f t="shared" ref="AC10:AC35" si="9">AB10/B10/10.5</f>
        <v>0.6428571428571429</v>
      </c>
      <c r="AD10" s="110">
        <f t="shared" si="0"/>
        <v>1271</v>
      </c>
      <c r="AE10" s="18">
        <f t="shared" si="1"/>
        <v>30.261904761904763</v>
      </c>
      <c r="AF10" s="44">
        <v>6.5</v>
      </c>
      <c r="AG10" s="24">
        <v>2.8</v>
      </c>
      <c r="AH10" s="19">
        <v>7.8</v>
      </c>
      <c r="AI10" s="18">
        <v>15.3</v>
      </c>
      <c r="AJ10" s="19">
        <v>3.8</v>
      </c>
      <c r="AK10" s="24">
        <v>10.8</v>
      </c>
      <c r="AL10" s="19">
        <v>0.9</v>
      </c>
      <c r="AM10" s="24">
        <v>2.1</v>
      </c>
    </row>
    <row r="11" spans="1:39" ht="30" customHeight="1" x14ac:dyDescent="0.2">
      <c r="A11" s="15" t="s">
        <v>7</v>
      </c>
      <c r="B11" s="58">
        <v>4</v>
      </c>
      <c r="C11" s="157"/>
      <c r="D11" s="157"/>
      <c r="E11" s="157"/>
      <c r="F11" s="100">
        <v>71</v>
      </c>
      <c r="G11" s="93">
        <f t="shared" ref="G11:G35" si="10">F11/B11/10.5</f>
        <v>1.6904761904761905</v>
      </c>
      <c r="H11" s="101">
        <v>244</v>
      </c>
      <c r="I11" s="18">
        <f t="shared" si="2"/>
        <v>5.8095238095238093</v>
      </c>
      <c r="J11" s="101">
        <v>168</v>
      </c>
      <c r="K11" s="24">
        <f t="shared" ref="K11:K35" si="11">J11/B11/10.5</f>
        <v>4</v>
      </c>
      <c r="L11" s="101">
        <v>161</v>
      </c>
      <c r="M11" s="18">
        <f t="shared" ref="M11:M35" si="12">L11/B11/10.5</f>
        <v>3.8333333333333335</v>
      </c>
      <c r="N11" s="101">
        <v>202</v>
      </c>
      <c r="O11" s="18">
        <f t="shared" si="3"/>
        <v>4.8095238095238093</v>
      </c>
      <c r="P11" s="101">
        <v>126</v>
      </c>
      <c r="Q11" s="18">
        <f t="shared" si="4"/>
        <v>3</v>
      </c>
      <c r="R11" s="101">
        <v>9</v>
      </c>
      <c r="S11" s="24">
        <f t="shared" si="5"/>
        <v>0.21428571428571427</v>
      </c>
      <c r="T11" s="101">
        <v>1</v>
      </c>
      <c r="U11" s="18">
        <f t="shared" si="6"/>
        <v>2.3809523809523808E-2</v>
      </c>
      <c r="V11" s="101">
        <v>1</v>
      </c>
      <c r="W11" s="18">
        <f t="shared" ref="W11:W35" si="13">V11/B11/10.5</f>
        <v>2.3809523809523808E-2</v>
      </c>
      <c r="X11" s="101">
        <v>6</v>
      </c>
      <c r="Y11" s="18">
        <f t="shared" si="7"/>
        <v>0.14285714285714285</v>
      </c>
      <c r="Z11" s="102">
        <v>0</v>
      </c>
      <c r="AA11" s="24">
        <f t="shared" si="8"/>
        <v>0</v>
      </c>
      <c r="AB11" s="105">
        <v>20</v>
      </c>
      <c r="AC11" s="96">
        <f t="shared" si="9"/>
        <v>0.47619047619047616</v>
      </c>
      <c r="AD11" s="110">
        <f t="shared" si="0"/>
        <v>1009</v>
      </c>
      <c r="AE11" s="18">
        <f t="shared" si="1"/>
        <v>24.023809523809526</v>
      </c>
      <c r="AF11" s="44" t="s">
        <v>34</v>
      </c>
      <c r="AG11" s="24" t="s">
        <v>34</v>
      </c>
      <c r="AH11" s="22">
        <v>2.6</v>
      </c>
      <c r="AI11" s="24">
        <v>2.5</v>
      </c>
      <c r="AJ11" s="22">
        <v>0.5</v>
      </c>
      <c r="AK11" s="24" t="s">
        <v>34</v>
      </c>
      <c r="AL11" s="22" t="s">
        <v>34</v>
      </c>
      <c r="AM11" s="24" t="s">
        <v>34</v>
      </c>
    </row>
    <row r="12" spans="1:39" ht="30" customHeight="1" x14ac:dyDescent="0.2">
      <c r="A12" s="15" t="s">
        <v>8</v>
      </c>
      <c r="B12" s="58">
        <v>4</v>
      </c>
      <c r="C12" s="157"/>
      <c r="D12" s="157"/>
      <c r="E12" s="157"/>
      <c r="F12" s="100">
        <v>65</v>
      </c>
      <c r="G12" s="93">
        <f t="shared" si="10"/>
        <v>1.5476190476190477</v>
      </c>
      <c r="H12" s="101">
        <v>281</v>
      </c>
      <c r="I12" s="18">
        <f t="shared" si="2"/>
        <v>6.6904761904761907</v>
      </c>
      <c r="J12" s="101">
        <v>189</v>
      </c>
      <c r="K12" s="24">
        <f t="shared" si="11"/>
        <v>4.5</v>
      </c>
      <c r="L12" s="101">
        <v>43</v>
      </c>
      <c r="M12" s="18">
        <f t="shared" si="12"/>
        <v>1.0238095238095237</v>
      </c>
      <c r="N12" s="101">
        <v>156</v>
      </c>
      <c r="O12" s="18">
        <f t="shared" si="3"/>
        <v>3.7142857142857144</v>
      </c>
      <c r="P12" s="101">
        <v>154</v>
      </c>
      <c r="Q12" s="18">
        <f t="shared" si="4"/>
        <v>3.6666666666666665</v>
      </c>
      <c r="R12" s="101">
        <v>19</v>
      </c>
      <c r="S12" s="24">
        <f t="shared" si="5"/>
        <v>0.45238095238095238</v>
      </c>
      <c r="T12" s="101">
        <v>2</v>
      </c>
      <c r="U12" s="18">
        <f t="shared" si="6"/>
        <v>4.7619047619047616E-2</v>
      </c>
      <c r="V12" s="101">
        <v>1</v>
      </c>
      <c r="W12" s="18">
        <f t="shared" si="13"/>
        <v>2.3809523809523808E-2</v>
      </c>
      <c r="X12" s="101">
        <v>13</v>
      </c>
      <c r="Y12" s="18">
        <f t="shared" si="7"/>
        <v>0.30952380952380953</v>
      </c>
      <c r="Z12" s="102">
        <v>0</v>
      </c>
      <c r="AA12" s="24">
        <f t="shared" si="8"/>
        <v>0</v>
      </c>
      <c r="AB12" s="105">
        <v>10</v>
      </c>
      <c r="AC12" s="96">
        <f t="shared" si="9"/>
        <v>0.23809523809523808</v>
      </c>
      <c r="AD12" s="110">
        <f t="shared" si="0"/>
        <v>933</v>
      </c>
      <c r="AE12" s="18">
        <f t="shared" si="1"/>
        <v>22.214285714285715</v>
      </c>
      <c r="AF12" s="44">
        <v>1.1000000000000001</v>
      </c>
      <c r="AG12" s="24">
        <v>1.4</v>
      </c>
      <c r="AH12" s="22">
        <v>0.7</v>
      </c>
      <c r="AI12" s="24" t="s">
        <v>34</v>
      </c>
      <c r="AJ12" s="22">
        <v>0.9</v>
      </c>
      <c r="AK12" s="24" t="s">
        <v>34</v>
      </c>
      <c r="AL12" s="22" t="s">
        <v>34</v>
      </c>
      <c r="AM12" s="24" t="s">
        <v>34</v>
      </c>
    </row>
    <row r="13" spans="1:39" ht="30" customHeight="1" x14ac:dyDescent="0.2">
      <c r="A13" s="15" t="s">
        <v>9</v>
      </c>
      <c r="B13" s="58">
        <v>9</v>
      </c>
      <c r="C13" s="56">
        <v>4</v>
      </c>
      <c r="D13" s="55">
        <v>4</v>
      </c>
      <c r="E13" s="76">
        <v>1</v>
      </c>
      <c r="F13" s="100">
        <v>146</v>
      </c>
      <c r="G13" s="93">
        <f>F13/C13/10.5</f>
        <v>3.4761904761904763</v>
      </c>
      <c r="H13" s="101">
        <v>448</v>
      </c>
      <c r="I13" s="18">
        <f>H13/D13/10.5</f>
        <v>10.666666666666666</v>
      </c>
      <c r="J13" s="101">
        <v>222</v>
      </c>
      <c r="K13" s="24">
        <f>J13/E13/10.5</f>
        <v>21.142857142857142</v>
      </c>
      <c r="L13" s="101">
        <v>292</v>
      </c>
      <c r="M13" s="18">
        <f>L13/(D13+E13)/10.5</f>
        <v>5.5619047619047617</v>
      </c>
      <c r="N13" s="101">
        <v>1114</v>
      </c>
      <c r="O13" s="18">
        <f>N13/C13/10.5</f>
        <v>26.523809523809526</v>
      </c>
      <c r="P13" s="101">
        <v>418</v>
      </c>
      <c r="Q13" s="18">
        <f>P13/D13/10.5</f>
        <v>9.9523809523809526</v>
      </c>
      <c r="R13" s="101">
        <v>76</v>
      </c>
      <c r="S13" s="24">
        <f>R13/E13/10.5</f>
        <v>7.2380952380952381</v>
      </c>
      <c r="T13" s="101">
        <v>7</v>
      </c>
      <c r="U13" s="18">
        <f>T13/(D13+E13)/10.5</f>
        <v>0.13333333333333333</v>
      </c>
      <c r="V13" s="101">
        <v>15</v>
      </c>
      <c r="W13" s="18">
        <f>V13/C13/10.5</f>
        <v>0.35714285714285715</v>
      </c>
      <c r="X13" s="101">
        <v>19</v>
      </c>
      <c r="Y13" s="18">
        <f>X13/D13/10.5</f>
        <v>0.45238095238095238</v>
      </c>
      <c r="Z13" s="102">
        <v>0</v>
      </c>
      <c r="AA13" s="24">
        <f>Z13/E13/10.5</f>
        <v>0</v>
      </c>
      <c r="AB13" s="105">
        <v>25</v>
      </c>
      <c r="AC13" s="96">
        <f>AB13/(D13+E13)/10.5</f>
        <v>0.47619047619047616</v>
      </c>
      <c r="AD13" s="110">
        <f t="shared" si="0"/>
        <v>2782</v>
      </c>
      <c r="AE13" s="18">
        <f t="shared" si="1"/>
        <v>29.439153439153436</v>
      </c>
      <c r="AF13" s="28">
        <v>1.5</v>
      </c>
      <c r="AG13" s="24" t="s">
        <v>34</v>
      </c>
      <c r="AH13" s="22">
        <v>0.8</v>
      </c>
      <c r="AI13" s="18">
        <v>1.3</v>
      </c>
      <c r="AJ13" s="19">
        <v>1.6</v>
      </c>
      <c r="AK13" s="18">
        <v>0.5</v>
      </c>
      <c r="AL13" s="22" t="s">
        <v>34</v>
      </c>
      <c r="AM13" s="24" t="s">
        <v>34</v>
      </c>
    </row>
    <row r="14" spans="1:39" ht="30" customHeight="1" x14ac:dyDescent="0.2">
      <c r="A14" s="15" t="s">
        <v>10</v>
      </c>
      <c r="B14" s="58">
        <v>6</v>
      </c>
      <c r="C14" s="157"/>
      <c r="D14" s="157"/>
      <c r="E14" s="157"/>
      <c r="F14" s="100">
        <v>121</v>
      </c>
      <c r="G14" s="93">
        <f t="shared" si="10"/>
        <v>1.9206349206349207</v>
      </c>
      <c r="H14" s="101">
        <v>376</v>
      </c>
      <c r="I14" s="18">
        <f t="shared" si="2"/>
        <v>5.9682539682539684</v>
      </c>
      <c r="J14" s="101">
        <v>140</v>
      </c>
      <c r="K14" s="24">
        <f t="shared" si="11"/>
        <v>2.2222222222222223</v>
      </c>
      <c r="L14" s="101">
        <v>264</v>
      </c>
      <c r="M14" s="18">
        <f t="shared" si="12"/>
        <v>4.1904761904761907</v>
      </c>
      <c r="N14" s="101">
        <v>586</v>
      </c>
      <c r="O14" s="18">
        <f t="shared" si="3"/>
        <v>9.3015873015873023</v>
      </c>
      <c r="P14" s="101">
        <v>237</v>
      </c>
      <c r="Q14" s="18">
        <f t="shared" si="4"/>
        <v>3.7619047619047619</v>
      </c>
      <c r="R14" s="101">
        <v>31</v>
      </c>
      <c r="S14" s="24">
        <f t="shared" si="5"/>
        <v>0.49206349206349209</v>
      </c>
      <c r="T14" s="101">
        <v>5</v>
      </c>
      <c r="U14" s="18">
        <f t="shared" si="6"/>
        <v>7.9365079365079375E-2</v>
      </c>
      <c r="V14" s="101">
        <v>4</v>
      </c>
      <c r="W14" s="18">
        <f t="shared" si="13"/>
        <v>6.3492063492063489E-2</v>
      </c>
      <c r="X14" s="101">
        <v>7</v>
      </c>
      <c r="Y14" s="18">
        <f t="shared" si="7"/>
        <v>0.11111111111111112</v>
      </c>
      <c r="Z14" s="102">
        <v>0</v>
      </c>
      <c r="AA14" s="24">
        <f t="shared" si="8"/>
        <v>0</v>
      </c>
      <c r="AB14" s="105">
        <v>31</v>
      </c>
      <c r="AC14" s="96">
        <f t="shared" si="9"/>
        <v>0.49206349206349209</v>
      </c>
      <c r="AD14" s="110">
        <f t="shared" si="0"/>
        <v>1802</v>
      </c>
      <c r="AE14" s="18">
        <f t="shared" si="1"/>
        <v>28.603174603174601</v>
      </c>
      <c r="AF14" s="44" t="s">
        <v>34</v>
      </c>
      <c r="AG14" s="24">
        <v>0.8</v>
      </c>
      <c r="AH14" s="19">
        <v>2.5</v>
      </c>
      <c r="AI14" s="18">
        <v>1.9</v>
      </c>
      <c r="AJ14" s="22">
        <v>1.3</v>
      </c>
      <c r="AK14" s="24" t="s">
        <v>34</v>
      </c>
      <c r="AL14" s="22" t="s">
        <v>34</v>
      </c>
      <c r="AM14" s="24" t="s">
        <v>34</v>
      </c>
    </row>
    <row r="15" spans="1:39" ht="30" customHeight="1" x14ac:dyDescent="0.2">
      <c r="A15" s="15" t="s">
        <v>11</v>
      </c>
      <c r="B15" s="58">
        <v>6</v>
      </c>
      <c r="C15" s="157"/>
      <c r="D15" s="157"/>
      <c r="E15" s="157"/>
      <c r="F15" s="100">
        <v>129</v>
      </c>
      <c r="G15" s="93">
        <f t="shared" si="10"/>
        <v>2.0476190476190474</v>
      </c>
      <c r="H15" s="101">
        <v>501</v>
      </c>
      <c r="I15" s="18">
        <f t="shared" si="2"/>
        <v>7.9523809523809526</v>
      </c>
      <c r="J15" s="101">
        <v>358</v>
      </c>
      <c r="K15" s="24">
        <f t="shared" si="11"/>
        <v>5.6825396825396819</v>
      </c>
      <c r="L15" s="101">
        <v>239</v>
      </c>
      <c r="M15" s="18">
        <f t="shared" si="12"/>
        <v>3.7936507936507939</v>
      </c>
      <c r="N15" s="101">
        <v>943</v>
      </c>
      <c r="O15" s="18">
        <f t="shared" si="3"/>
        <v>14.968253968253967</v>
      </c>
      <c r="P15" s="101">
        <v>369</v>
      </c>
      <c r="Q15" s="18">
        <f t="shared" si="4"/>
        <v>5.8571428571428568</v>
      </c>
      <c r="R15" s="101">
        <v>35</v>
      </c>
      <c r="S15" s="24">
        <f t="shared" si="5"/>
        <v>0.55555555555555558</v>
      </c>
      <c r="T15" s="101">
        <v>12</v>
      </c>
      <c r="U15" s="18">
        <f t="shared" si="6"/>
        <v>0.19047619047619047</v>
      </c>
      <c r="V15" s="101">
        <v>8</v>
      </c>
      <c r="W15" s="18">
        <f t="shared" si="13"/>
        <v>0.12698412698412698</v>
      </c>
      <c r="X15" s="101">
        <v>24</v>
      </c>
      <c r="Y15" s="18">
        <f t="shared" si="7"/>
        <v>0.38095238095238093</v>
      </c>
      <c r="Z15" s="102">
        <v>3</v>
      </c>
      <c r="AA15" s="24">
        <f t="shared" si="8"/>
        <v>4.7619047619047616E-2</v>
      </c>
      <c r="AB15" s="105">
        <v>36</v>
      </c>
      <c r="AC15" s="96">
        <f t="shared" si="9"/>
        <v>0.5714285714285714</v>
      </c>
      <c r="AD15" s="110">
        <f t="shared" si="0"/>
        <v>2657</v>
      </c>
      <c r="AE15" s="18">
        <f t="shared" si="1"/>
        <v>42.17460317460317</v>
      </c>
      <c r="AF15" s="44" t="s">
        <v>34</v>
      </c>
      <c r="AG15" s="24" t="s">
        <v>34</v>
      </c>
      <c r="AH15" s="19">
        <v>2.2000000000000002</v>
      </c>
      <c r="AI15" s="18">
        <v>2.6</v>
      </c>
      <c r="AJ15" s="22">
        <v>2.4</v>
      </c>
      <c r="AK15" s="24">
        <v>1.1000000000000001</v>
      </c>
      <c r="AL15" s="22" t="s">
        <v>34</v>
      </c>
      <c r="AM15" s="24" t="s">
        <v>34</v>
      </c>
    </row>
    <row r="16" spans="1:39" ht="30" customHeight="1" x14ac:dyDescent="0.2">
      <c r="A16" s="15" t="s">
        <v>65</v>
      </c>
      <c r="B16" s="58">
        <v>15</v>
      </c>
      <c r="C16" s="56">
        <v>4</v>
      </c>
      <c r="D16" s="55">
        <v>9</v>
      </c>
      <c r="E16" s="76">
        <v>2</v>
      </c>
      <c r="F16" s="100">
        <v>290</v>
      </c>
      <c r="G16" s="93">
        <f>F16/C16/10.5</f>
        <v>6.9047619047619051</v>
      </c>
      <c r="H16" s="101">
        <v>1440</v>
      </c>
      <c r="I16" s="18">
        <f>H16/D16/10.5</f>
        <v>15.238095238095237</v>
      </c>
      <c r="J16" s="101">
        <v>417</v>
      </c>
      <c r="K16" s="24">
        <f>J16/E16/10.5</f>
        <v>19.857142857142858</v>
      </c>
      <c r="L16" s="101">
        <v>390</v>
      </c>
      <c r="M16" s="18">
        <f>L16/(D16+E16)/10.5</f>
        <v>3.3766233766233764</v>
      </c>
      <c r="N16" s="101">
        <v>1884</v>
      </c>
      <c r="O16" s="18">
        <f>N16/C16/10.5</f>
        <v>44.857142857142854</v>
      </c>
      <c r="P16" s="101">
        <v>579</v>
      </c>
      <c r="Q16" s="18">
        <f>P16/D16/10.5</f>
        <v>6.1269841269841265</v>
      </c>
      <c r="R16" s="101">
        <v>71</v>
      </c>
      <c r="S16" s="24">
        <f>R16/E16/10.5</f>
        <v>3.3809523809523809</v>
      </c>
      <c r="T16" s="101">
        <v>0</v>
      </c>
      <c r="U16" s="18">
        <f>T16/(D16+E16)/10.5</f>
        <v>0</v>
      </c>
      <c r="V16" s="101">
        <v>20</v>
      </c>
      <c r="W16" s="18">
        <f>V16/C16/10.5</f>
        <v>0.47619047619047616</v>
      </c>
      <c r="X16" s="101">
        <v>56</v>
      </c>
      <c r="Y16" s="18">
        <f>X16/D16/10.5</f>
        <v>0.59259259259259256</v>
      </c>
      <c r="Z16" s="102">
        <v>1</v>
      </c>
      <c r="AA16" s="24">
        <f>Z16/E16/10.5</f>
        <v>4.7619047619047616E-2</v>
      </c>
      <c r="AB16" s="105">
        <v>130</v>
      </c>
      <c r="AC16" s="96">
        <f>AB16/(D16+E16)/10.5</f>
        <v>1.1255411255411256</v>
      </c>
      <c r="AD16" s="110">
        <f t="shared" si="0"/>
        <v>5278</v>
      </c>
      <c r="AE16" s="18">
        <f t="shared" si="1"/>
        <v>33.511111111111113</v>
      </c>
      <c r="AF16" s="44">
        <v>0.3</v>
      </c>
      <c r="AG16" s="24">
        <v>0.7</v>
      </c>
      <c r="AH16" s="19">
        <v>7.3</v>
      </c>
      <c r="AI16" s="18">
        <v>14.6</v>
      </c>
      <c r="AJ16" s="19">
        <v>4</v>
      </c>
      <c r="AK16" s="24">
        <v>1.9</v>
      </c>
      <c r="AL16" s="19">
        <v>0.5</v>
      </c>
      <c r="AM16" s="24">
        <v>1.8</v>
      </c>
    </row>
    <row r="17" spans="1:114" ht="30" customHeight="1" x14ac:dyDescent="0.2">
      <c r="A17" s="15" t="s">
        <v>12</v>
      </c>
      <c r="B17" s="58">
        <v>3</v>
      </c>
      <c r="C17" s="157"/>
      <c r="D17" s="157"/>
      <c r="E17" s="157"/>
      <c r="F17" s="100">
        <v>49</v>
      </c>
      <c r="G17" s="93">
        <f t="shared" si="10"/>
        <v>1.5555555555555554</v>
      </c>
      <c r="H17" s="101">
        <v>197</v>
      </c>
      <c r="I17" s="18">
        <f t="shared" si="2"/>
        <v>6.2539682539682548</v>
      </c>
      <c r="J17" s="101">
        <v>242</v>
      </c>
      <c r="K17" s="24">
        <f t="shared" si="11"/>
        <v>7.6825396825396828</v>
      </c>
      <c r="L17" s="101">
        <v>47</v>
      </c>
      <c r="M17" s="18">
        <f t="shared" si="12"/>
        <v>1.4920634920634921</v>
      </c>
      <c r="N17" s="101">
        <v>162</v>
      </c>
      <c r="O17" s="18">
        <f t="shared" si="3"/>
        <v>5.1428571428571432</v>
      </c>
      <c r="P17" s="101">
        <v>130</v>
      </c>
      <c r="Q17" s="18">
        <f t="shared" si="4"/>
        <v>4.1269841269841274</v>
      </c>
      <c r="R17" s="101">
        <v>21</v>
      </c>
      <c r="S17" s="24">
        <f t="shared" si="5"/>
        <v>0.66666666666666663</v>
      </c>
      <c r="T17" s="101">
        <v>3</v>
      </c>
      <c r="U17" s="18">
        <f t="shared" si="6"/>
        <v>9.5238095238095233E-2</v>
      </c>
      <c r="V17" s="101">
        <v>0</v>
      </c>
      <c r="W17" s="18">
        <f t="shared" si="13"/>
        <v>0</v>
      </c>
      <c r="X17" s="101">
        <v>3</v>
      </c>
      <c r="Y17" s="18">
        <f t="shared" si="7"/>
        <v>9.5238095238095233E-2</v>
      </c>
      <c r="Z17" s="102">
        <v>0</v>
      </c>
      <c r="AA17" s="24">
        <f t="shared" si="8"/>
        <v>0</v>
      </c>
      <c r="AB17" s="105">
        <v>21</v>
      </c>
      <c r="AC17" s="96">
        <f t="shared" si="9"/>
        <v>0.66666666666666663</v>
      </c>
      <c r="AD17" s="110">
        <f t="shared" si="0"/>
        <v>875</v>
      </c>
      <c r="AE17" s="18">
        <f t="shared" si="1"/>
        <v>27.777777777777779</v>
      </c>
      <c r="AF17" s="44" t="s">
        <v>34</v>
      </c>
      <c r="AG17" s="24" t="s">
        <v>34</v>
      </c>
      <c r="AH17" s="22" t="s">
        <v>34</v>
      </c>
      <c r="AI17" s="24" t="s">
        <v>34</v>
      </c>
      <c r="AJ17" s="22" t="s">
        <v>34</v>
      </c>
      <c r="AK17" s="24" t="s">
        <v>34</v>
      </c>
      <c r="AL17" s="22">
        <v>1.4</v>
      </c>
      <c r="AM17" s="24" t="s">
        <v>34</v>
      </c>
    </row>
    <row r="18" spans="1:114" ht="30" customHeight="1" x14ac:dyDescent="0.2">
      <c r="A18" s="15" t="s">
        <v>13</v>
      </c>
      <c r="B18" s="58">
        <v>13</v>
      </c>
      <c r="C18" s="56">
        <v>6</v>
      </c>
      <c r="D18" s="159">
        <v>7</v>
      </c>
      <c r="E18" s="157"/>
      <c r="F18" s="100">
        <v>228</v>
      </c>
      <c r="G18" s="93">
        <f>F18/C18/10.5</f>
        <v>3.6190476190476191</v>
      </c>
      <c r="H18" s="101">
        <v>1035</v>
      </c>
      <c r="I18" s="18">
        <f>H18/D18/10.5</f>
        <v>14.081632653061225</v>
      </c>
      <c r="J18" s="101">
        <v>434</v>
      </c>
      <c r="K18" s="24">
        <f>J18/D18/10.5</f>
        <v>5.9047619047619051</v>
      </c>
      <c r="L18" s="101">
        <v>264</v>
      </c>
      <c r="M18" s="18">
        <f>L18/D18/10.5</f>
        <v>3.5918367346938775</v>
      </c>
      <c r="N18" s="101">
        <v>1345</v>
      </c>
      <c r="O18" s="18">
        <f>N18/C18/10.5</f>
        <v>21.349206349206348</v>
      </c>
      <c r="P18" s="101">
        <v>518</v>
      </c>
      <c r="Q18" s="18">
        <f>P18/D18/10.5</f>
        <v>7.0476190476190474</v>
      </c>
      <c r="R18" s="101">
        <v>81</v>
      </c>
      <c r="S18" s="24">
        <f>R18/D18/10.5</f>
        <v>1.1020408163265305</v>
      </c>
      <c r="T18" s="101">
        <v>3</v>
      </c>
      <c r="U18" s="18">
        <f>T18/D18/10.5</f>
        <v>4.0816326530612242E-2</v>
      </c>
      <c r="V18" s="101">
        <v>22</v>
      </c>
      <c r="W18" s="18">
        <f>V18/C18/10.5</f>
        <v>0.34920634920634919</v>
      </c>
      <c r="X18" s="101">
        <v>32</v>
      </c>
      <c r="Y18" s="18">
        <f>X18/D18/10.5</f>
        <v>0.43537414965986393</v>
      </c>
      <c r="Z18" s="102">
        <v>0</v>
      </c>
      <c r="AA18" s="24">
        <f>Z18/D18/10.5</f>
        <v>0</v>
      </c>
      <c r="AB18" s="105">
        <v>68</v>
      </c>
      <c r="AC18" s="96">
        <f>AB18/D18/10.5</f>
        <v>0.9251700680272108</v>
      </c>
      <c r="AD18" s="110">
        <f t="shared" si="0"/>
        <v>4030</v>
      </c>
      <c r="AE18" s="18">
        <f t="shared" si="1"/>
        <v>29.523809523809526</v>
      </c>
      <c r="AF18" s="44" t="s">
        <v>34</v>
      </c>
      <c r="AG18" s="24" t="s">
        <v>34</v>
      </c>
      <c r="AH18" s="19">
        <v>1.1000000000000001</v>
      </c>
      <c r="AI18" s="18">
        <v>2.4</v>
      </c>
      <c r="AJ18" s="22">
        <v>1.6</v>
      </c>
      <c r="AK18" s="24">
        <v>0.5</v>
      </c>
      <c r="AL18" s="22" t="s">
        <v>34</v>
      </c>
      <c r="AM18" s="24">
        <v>0.4</v>
      </c>
    </row>
    <row r="19" spans="1:114" ht="30" customHeight="1" x14ac:dyDescent="0.2">
      <c r="A19" s="15" t="s">
        <v>14</v>
      </c>
      <c r="B19" s="58">
        <v>2</v>
      </c>
      <c r="C19" s="157"/>
      <c r="D19" s="157"/>
      <c r="E19" s="157"/>
      <c r="F19" s="100">
        <v>49</v>
      </c>
      <c r="G19" s="93">
        <f t="shared" si="10"/>
        <v>2.3333333333333335</v>
      </c>
      <c r="H19" s="101">
        <v>216</v>
      </c>
      <c r="I19" s="18">
        <f t="shared" si="2"/>
        <v>10.285714285714286</v>
      </c>
      <c r="J19" s="101">
        <v>139</v>
      </c>
      <c r="K19" s="24">
        <f t="shared" si="11"/>
        <v>6.6190476190476186</v>
      </c>
      <c r="L19" s="101">
        <v>31</v>
      </c>
      <c r="M19" s="18">
        <f t="shared" si="12"/>
        <v>1.4761904761904763</v>
      </c>
      <c r="N19" s="101">
        <v>91</v>
      </c>
      <c r="O19" s="18">
        <f t="shared" si="3"/>
        <v>4.333333333333333</v>
      </c>
      <c r="P19" s="101">
        <v>192</v>
      </c>
      <c r="Q19" s="18">
        <f t="shared" si="4"/>
        <v>9.1428571428571423</v>
      </c>
      <c r="R19" s="101">
        <v>24</v>
      </c>
      <c r="S19" s="24">
        <f t="shared" si="5"/>
        <v>1.1428571428571428</v>
      </c>
      <c r="T19" s="101">
        <v>13</v>
      </c>
      <c r="U19" s="18">
        <f t="shared" si="6"/>
        <v>0.61904761904761907</v>
      </c>
      <c r="V19" s="101">
        <v>3</v>
      </c>
      <c r="W19" s="18">
        <f t="shared" si="13"/>
        <v>0.14285714285714285</v>
      </c>
      <c r="X19" s="101">
        <v>5</v>
      </c>
      <c r="Y19" s="18">
        <f t="shared" si="7"/>
        <v>0.23809523809523808</v>
      </c>
      <c r="Z19" s="102">
        <v>0</v>
      </c>
      <c r="AA19" s="24">
        <f t="shared" si="8"/>
        <v>0</v>
      </c>
      <c r="AB19" s="105">
        <v>14</v>
      </c>
      <c r="AC19" s="96">
        <f t="shared" si="9"/>
        <v>0.66666666666666663</v>
      </c>
      <c r="AD19" s="110">
        <f t="shared" si="0"/>
        <v>777</v>
      </c>
      <c r="AE19" s="18">
        <f t="shared" si="1"/>
        <v>37</v>
      </c>
      <c r="AF19" s="44">
        <v>9.3000000000000007</v>
      </c>
      <c r="AG19" s="24" t="s">
        <v>34</v>
      </c>
      <c r="AH19" s="19">
        <v>16.8</v>
      </c>
      <c r="AI19" s="18">
        <v>7.4</v>
      </c>
      <c r="AJ19" s="19">
        <v>5.9</v>
      </c>
      <c r="AK19" s="24">
        <v>33.799999999999997</v>
      </c>
      <c r="AL19" s="22">
        <v>3.7</v>
      </c>
      <c r="AM19" s="24" t="s">
        <v>34</v>
      </c>
    </row>
    <row r="20" spans="1:114" ht="30" customHeight="1" x14ac:dyDescent="0.2">
      <c r="A20" s="15" t="s">
        <v>15</v>
      </c>
      <c r="B20" s="58">
        <v>5</v>
      </c>
      <c r="C20" s="157"/>
      <c r="D20" s="157"/>
      <c r="E20" s="157"/>
      <c r="F20" s="100">
        <v>61</v>
      </c>
      <c r="G20" s="93">
        <f t="shared" si="10"/>
        <v>1.1619047619047618</v>
      </c>
      <c r="H20" s="101">
        <v>340</v>
      </c>
      <c r="I20" s="18">
        <f t="shared" si="2"/>
        <v>6.4761904761904763</v>
      </c>
      <c r="J20" s="101">
        <v>250</v>
      </c>
      <c r="K20" s="24">
        <f t="shared" si="11"/>
        <v>4.7619047619047619</v>
      </c>
      <c r="L20" s="101">
        <v>90</v>
      </c>
      <c r="M20" s="18">
        <f t="shared" si="12"/>
        <v>1.7142857142857142</v>
      </c>
      <c r="N20" s="101">
        <v>149</v>
      </c>
      <c r="O20" s="18">
        <f t="shared" si="3"/>
        <v>2.8380952380952382</v>
      </c>
      <c r="P20" s="101">
        <v>165</v>
      </c>
      <c r="Q20" s="18">
        <f t="shared" si="4"/>
        <v>3.1428571428571428</v>
      </c>
      <c r="R20" s="101">
        <v>39</v>
      </c>
      <c r="S20" s="24">
        <f t="shared" si="5"/>
        <v>0.74285714285714288</v>
      </c>
      <c r="T20" s="101">
        <v>3</v>
      </c>
      <c r="U20" s="18">
        <f t="shared" si="6"/>
        <v>5.7142857142857141E-2</v>
      </c>
      <c r="V20" s="101">
        <v>1</v>
      </c>
      <c r="W20" s="18">
        <f t="shared" si="13"/>
        <v>1.9047619047619049E-2</v>
      </c>
      <c r="X20" s="101">
        <v>6</v>
      </c>
      <c r="Y20" s="18">
        <f t="shared" si="7"/>
        <v>0.11428571428571428</v>
      </c>
      <c r="Z20" s="102">
        <v>0</v>
      </c>
      <c r="AA20" s="24">
        <f t="shared" si="8"/>
        <v>0</v>
      </c>
      <c r="AB20" s="105">
        <v>19</v>
      </c>
      <c r="AC20" s="96">
        <f t="shared" si="9"/>
        <v>0.3619047619047619</v>
      </c>
      <c r="AD20" s="110">
        <f t="shared" si="0"/>
        <v>1123</v>
      </c>
      <c r="AE20" s="18">
        <f t="shared" si="1"/>
        <v>21.390476190476189</v>
      </c>
      <c r="AF20" s="44">
        <v>1.5</v>
      </c>
      <c r="AG20" s="24" t="s">
        <v>34</v>
      </c>
      <c r="AH20" s="22">
        <v>0.8</v>
      </c>
      <c r="AI20" s="18">
        <v>0.9</v>
      </c>
      <c r="AJ20" s="22" t="s">
        <v>34</v>
      </c>
      <c r="AK20" s="24" t="s">
        <v>34</v>
      </c>
      <c r="AL20" s="22">
        <v>0.8</v>
      </c>
      <c r="AM20" s="24" t="s">
        <v>34</v>
      </c>
    </row>
    <row r="21" spans="1:114" ht="30" customHeight="1" x14ac:dyDescent="0.2">
      <c r="A21" s="15" t="s">
        <v>16</v>
      </c>
      <c r="B21" s="58">
        <v>4</v>
      </c>
      <c r="C21" s="157"/>
      <c r="D21" s="157"/>
      <c r="E21" s="157"/>
      <c r="F21" s="100">
        <v>83</v>
      </c>
      <c r="G21" s="93">
        <f t="shared" si="10"/>
        <v>1.9761904761904763</v>
      </c>
      <c r="H21" s="101">
        <v>297</v>
      </c>
      <c r="I21" s="18">
        <f t="shared" si="2"/>
        <v>7.0714285714285712</v>
      </c>
      <c r="J21" s="101">
        <v>176</v>
      </c>
      <c r="K21" s="24">
        <f t="shared" si="11"/>
        <v>4.1904761904761907</v>
      </c>
      <c r="L21" s="101">
        <v>522</v>
      </c>
      <c r="M21" s="18">
        <f t="shared" si="12"/>
        <v>12.428571428571429</v>
      </c>
      <c r="N21" s="101">
        <v>259</v>
      </c>
      <c r="O21" s="18">
        <f t="shared" si="3"/>
        <v>6.166666666666667</v>
      </c>
      <c r="P21" s="101">
        <v>413</v>
      </c>
      <c r="Q21" s="18">
        <f t="shared" si="4"/>
        <v>9.8333333333333339</v>
      </c>
      <c r="R21" s="101">
        <v>49</v>
      </c>
      <c r="S21" s="24">
        <f t="shared" si="5"/>
        <v>1.1666666666666667</v>
      </c>
      <c r="T21" s="101">
        <v>0</v>
      </c>
      <c r="U21" s="18">
        <f t="shared" si="6"/>
        <v>0</v>
      </c>
      <c r="V21" s="101">
        <v>6</v>
      </c>
      <c r="W21" s="18">
        <f t="shared" si="13"/>
        <v>0.14285714285714285</v>
      </c>
      <c r="X21" s="101">
        <v>11</v>
      </c>
      <c r="Y21" s="18">
        <f t="shared" si="7"/>
        <v>0.26190476190476192</v>
      </c>
      <c r="Z21" s="102">
        <v>0</v>
      </c>
      <c r="AA21" s="24">
        <f t="shared" si="8"/>
        <v>0</v>
      </c>
      <c r="AB21" s="105">
        <v>15</v>
      </c>
      <c r="AC21" s="96">
        <f t="shared" si="9"/>
        <v>0.35714285714285715</v>
      </c>
      <c r="AD21" s="110">
        <f t="shared" si="0"/>
        <v>1831</v>
      </c>
      <c r="AE21" s="18">
        <f t="shared" si="1"/>
        <v>43.595238095238095</v>
      </c>
      <c r="AF21" s="44" t="s">
        <v>34</v>
      </c>
      <c r="AG21" s="24" t="s">
        <v>34</v>
      </c>
      <c r="AH21" s="22" t="s">
        <v>34</v>
      </c>
      <c r="AI21" s="24" t="s">
        <v>34</v>
      </c>
      <c r="AJ21" s="22" t="s">
        <v>34</v>
      </c>
      <c r="AK21" s="24" t="s">
        <v>34</v>
      </c>
      <c r="AL21" s="22" t="s">
        <v>34</v>
      </c>
      <c r="AM21" s="24" t="s">
        <v>34</v>
      </c>
    </row>
    <row r="22" spans="1:114" ht="30" customHeight="1" x14ac:dyDescent="0.2">
      <c r="A22" s="15" t="s">
        <v>17</v>
      </c>
      <c r="B22" s="58">
        <v>3</v>
      </c>
      <c r="C22" s="157"/>
      <c r="D22" s="157"/>
      <c r="E22" s="157"/>
      <c r="F22" s="100">
        <v>58</v>
      </c>
      <c r="G22" s="93">
        <f t="shared" si="10"/>
        <v>1.8412698412698412</v>
      </c>
      <c r="H22" s="101">
        <v>283</v>
      </c>
      <c r="I22" s="18">
        <f t="shared" si="2"/>
        <v>8.9841269841269842</v>
      </c>
      <c r="J22" s="101">
        <v>192</v>
      </c>
      <c r="K22" s="24">
        <f t="shared" si="11"/>
        <v>6.0952380952380949</v>
      </c>
      <c r="L22" s="101">
        <v>90</v>
      </c>
      <c r="M22" s="18">
        <f t="shared" si="12"/>
        <v>2.8571428571428572</v>
      </c>
      <c r="N22" s="101">
        <v>191</v>
      </c>
      <c r="O22" s="18">
        <f t="shared" si="3"/>
        <v>6.0634920634920633</v>
      </c>
      <c r="P22" s="101">
        <v>288</v>
      </c>
      <c r="Q22" s="18">
        <f t="shared" si="4"/>
        <v>9.1428571428571423</v>
      </c>
      <c r="R22" s="101">
        <v>7</v>
      </c>
      <c r="S22" s="24">
        <f t="shared" si="5"/>
        <v>0.22222222222222224</v>
      </c>
      <c r="T22" s="101">
        <v>0</v>
      </c>
      <c r="U22" s="18">
        <f t="shared" si="6"/>
        <v>0</v>
      </c>
      <c r="V22" s="101">
        <v>5</v>
      </c>
      <c r="W22" s="18">
        <f t="shared" si="13"/>
        <v>0.15873015873015875</v>
      </c>
      <c r="X22" s="101">
        <v>18</v>
      </c>
      <c r="Y22" s="18">
        <f t="shared" si="7"/>
        <v>0.5714285714285714</v>
      </c>
      <c r="Z22" s="102">
        <v>0</v>
      </c>
      <c r="AA22" s="24">
        <f t="shared" si="8"/>
        <v>0</v>
      </c>
      <c r="AB22" s="105">
        <v>14</v>
      </c>
      <c r="AC22" s="96">
        <f t="shared" si="9"/>
        <v>0.44444444444444448</v>
      </c>
      <c r="AD22" s="110">
        <f t="shared" si="0"/>
        <v>1146</v>
      </c>
      <c r="AE22" s="18">
        <f t="shared" si="1"/>
        <v>36.38095238095238</v>
      </c>
      <c r="AF22" s="44">
        <v>4.3</v>
      </c>
      <c r="AG22" s="24">
        <v>4.7</v>
      </c>
      <c r="AH22" s="19">
        <v>3.4</v>
      </c>
      <c r="AI22" s="18">
        <v>2.8</v>
      </c>
      <c r="AJ22" s="22">
        <v>2.5</v>
      </c>
      <c r="AK22" s="24" t="s">
        <v>34</v>
      </c>
      <c r="AL22" s="22" t="s">
        <v>34</v>
      </c>
      <c r="AM22" s="24" t="s">
        <v>34</v>
      </c>
    </row>
    <row r="23" spans="1:114" ht="30" customHeight="1" x14ac:dyDescent="0.2">
      <c r="A23" s="15" t="s">
        <v>18</v>
      </c>
      <c r="B23" s="58">
        <v>2</v>
      </c>
      <c r="C23" s="157"/>
      <c r="D23" s="157"/>
      <c r="E23" s="157"/>
      <c r="F23" s="100">
        <v>33</v>
      </c>
      <c r="G23" s="93">
        <f t="shared" si="10"/>
        <v>1.5714285714285714</v>
      </c>
      <c r="H23" s="101">
        <v>105</v>
      </c>
      <c r="I23" s="18">
        <f t="shared" si="2"/>
        <v>5</v>
      </c>
      <c r="J23" s="101">
        <v>242</v>
      </c>
      <c r="K23" s="24">
        <f t="shared" si="11"/>
        <v>11.523809523809524</v>
      </c>
      <c r="L23" s="101">
        <v>8</v>
      </c>
      <c r="M23" s="18">
        <f t="shared" si="12"/>
        <v>0.38095238095238093</v>
      </c>
      <c r="N23" s="101">
        <v>45</v>
      </c>
      <c r="O23" s="18">
        <f t="shared" si="3"/>
        <v>2.1428571428571428</v>
      </c>
      <c r="P23" s="101">
        <v>83</v>
      </c>
      <c r="Q23" s="18">
        <f t="shared" si="4"/>
        <v>3.9523809523809526</v>
      </c>
      <c r="R23" s="101">
        <v>8</v>
      </c>
      <c r="S23" s="24">
        <f t="shared" si="5"/>
        <v>0.38095238095238093</v>
      </c>
      <c r="T23" s="101">
        <v>2</v>
      </c>
      <c r="U23" s="18">
        <f t="shared" si="6"/>
        <v>9.5238095238095233E-2</v>
      </c>
      <c r="V23" s="101">
        <v>1</v>
      </c>
      <c r="W23" s="18">
        <f t="shared" si="13"/>
        <v>4.7619047619047616E-2</v>
      </c>
      <c r="X23" s="101">
        <v>3</v>
      </c>
      <c r="Y23" s="18">
        <f t="shared" si="7"/>
        <v>0.14285714285714285</v>
      </c>
      <c r="Z23" s="102">
        <v>0</v>
      </c>
      <c r="AA23" s="24">
        <f t="shared" si="8"/>
        <v>0</v>
      </c>
      <c r="AB23" s="105">
        <v>6</v>
      </c>
      <c r="AC23" s="96">
        <f t="shared" si="9"/>
        <v>0.2857142857142857</v>
      </c>
      <c r="AD23" s="110">
        <f t="shared" si="0"/>
        <v>536</v>
      </c>
      <c r="AE23" s="18">
        <f t="shared" si="1"/>
        <v>25.523809523809526</v>
      </c>
      <c r="AF23" s="44" t="s">
        <v>34</v>
      </c>
      <c r="AG23" s="24" t="s">
        <v>34</v>
      </c>
      <c r="AH23" s="19">
        <v>4</v>
      </c>
      <c r="AI23" s="18">
        <v>6.7</v>
      </c>
      <c r="AJ23" s="22">
        <v>0.8</v>
      </c>
      <c r="AK23" s="18">
        <v>0.4</v>
      </c>
      <c r="AL23" s="22" t="s">
        <v>34</v>
      </c>
      <c r="AM23" s="24">
        <v>12.5</v>
      </c>
    </row>
    <row r="24" spans="1:114" ht="30" customHeight="1" x14ac:dyDescent="0.2">
      <c r="A24" s="15" t="s">
        <v>19</v>
      </c>
      <c r="B24" s="58">
        <v>11</v>
      </c>
      <c r="C24" s="56">
        <v>5</v>
      </c>
      <c r="D24" s="55">
        <v>4</v>
      </c>
      <c r="E24" s="76">
        <v>2</v>
      </c>
      <c r="F24" s="100">
        <v>211</v>
      </c>
      <c r="G24" s="93">
        <f>F24/C24/10.5</f>
        <v>4.019047619047619</v>
      </c>
      <c r="H24" s="101">
        <v>852</v>
      </c>
      <c r="I24" s="18">
        <f>H24/D24/10.5</f>
        <v>20.285714285714285</v>
      </c>
      <c r="J24" s="101">
        <v>577</v>
      </c>
      <c r="K24" s="24">
        <f>J24/E24/10.5</f>
        <v>27.476190476190474</v>
      </c>
      <c r="L24" s="101">
        <v>173</v>
      </c>
      <c r="M24" s="18">
        <f>L24/(D24+E24)/10.5</f>
        <v>2.746031746031746</v>
      </c>
      <c r="N24" s="101">
        <v>1177</v>
      </c>
      <c r="O24" s="18">
        <f>N24/C24/10.5</f>
        <v>22.419047619047621</v>
      </c>
      <c r="P24" s="101">
        <v>514</v>
      </c>
      <c r="Q24" s="18">
        <f>P24/D24/10.5</f>
        <v>12.238095238095237</v>
      </c>
      <c r="R24" s="101">
        <v>46</v>
      </c>
      <c r="S24" s="24">
        <f>R24/E24/10.5</f>
        <v>2.1904761904761907</v>
      </c>
      <c r="T24" s="101">
        <v>9</v>
      </c>
      <c r="U24" s="18">
        <f>T24/E24/10.5</f>
        <v>0.42857142857142855</v>
      </c>
      <c r="V24" s="101">
        <v>16</v>
      </c>
      <c r="W24" s="18">
        <f>V24/C24/10.5</f>
        <v>0.30476190476190479</v>
      </c>
      <c r="X24" s="101">
        <v>34</v>
      </c>
      <c r="Y24" s="18">
        <f>X24/D24/10.5</f>
        <v>0.80952380952380953</v>
      </c>
      <c r="Z24" s="102">
        <v>1</v>
      </c>
      <c r="AA24" s="24">
        <f>Z24/E24/10.5</f>
        <v>4.7619047619047616E-2</v>
      </c>
      <c r="AB24" s="105">
        <v>45</v>
      </c>
      <c r="AC24" s="96">
        <f>AB24/(D24+E24)/10.5</f>
        <v>0.7142857142857143</v>
      </c>
      <c r="AD24" s="110">
        <f t="shared" si="0"/>
        <v>3655</v>
      </c>
      <c r="AE24" s="18">
        <f t="shared" si="1"/>
        <v>31.645021645021643</v>
      </c>
      <c r="AF24" s="44" t="s">
        <v>34</v>
      </c>
      <c r="AG24" s="24" t="s">
        <v>34</v>
      </c>
      <c r="AH24" s="22" t="s">
        <v>34</v>
      </c>
      <c r="AI24" s="24" t="s">
        <v>34</v>
      </c>
      <c r="AJ24" s="22" t="s">
        <v>34</v>
      </c>
      <c r="AK24" s="24" t="s">
        <v>34</v>
      </c>
      <c r="AL24" s="22" t="s">
        <v>34</v>
      </c>
      <c r="AM24" s="24">
        <v>0.6</v>
      </c>
    </row>
    <row r="25" spans="1:114" ht="30" customHeight="1" x14ac:dyDescent="0.2">
      <c r="A25" s="15" t="s">
        <v>20</v>
      </c>
      <c r="B25" s="58">
        <v>3</v>
      </c>
      <c r="C25" s="157"/>
      <c r="D25" s="157"/>
      <c r="E25" s="157"/>
      <c r="F25" s="100">
        <v>43</v>
      </c>
      <c r="G25" s="93">
        <f t="shared" si="10"/>
        <v>1.3650793650793651</v>
      </c>
      <c r="H25" s="101">
        <v>205</v>
      </c>
      <c r="I25" s="18">
        <f t="shared" si="2"/>
        <v>6.5079365079365079</v>
      </c>
      <c r="J25" s="101">
        <v>198</v>
      </c>
      <c r="K25" s="24">
        <f t="shared" si="11"/>
        <v>6.2857142857142856</v>
      </c>
      <c r="L25" s="101">
        <v>17</v>
      </c>
      <c r="M25" s="18">
        <f t="shared" si="12"/>
        <v>0.53968253968253976</v>
      </c>
      <c r="N25" s="101">
        <v>98</v>
      </c>
      <c r="O25" s="18">
        <f t="shared" si="3"/>
        <v>3.1111111111111107</v>
      </c>
      <c r="P25" s="101">
        <v>166</v>
      </c>
      <c r="Q25" s="18">
        <f t="shared" si="4"/>
        <v>5.2698412698412698</v>
      </c>
      <c r="R25" s="101">
        <v>26</v>
      </c>
      <c r="S25" s="24">
        <f t="shared" si="5"/>
        <v>0.82539682539682535</v>
      </c>
      <c r="T25" s="101">
        <v>20</v>
      </c>
      <c r="U25" s="18">
        <f t="shared" si="6"/>
        <v>0.634920634920635</v>
      </c>
      <c r="V25" s="101">
        <v>3</v>
      </c>
      <c r="W25" s="18">
        <f t="shared" si="13"/>
        <v>9.5238095238095233E-2</v>
      </c>
      <c r="X25" s="101">
        <v>10</v>
      </c>
      <c r="Y25" s="18">
        <f t="shared" si="7"/>
        <v>0.3174603174603175</v>
      </c>
      <c r="Z25" s="102">
        <v>0</v>
      </c>
      <c r="AA25" s="24">
        <f t="shared" si="8"/>
        <v>0</v>
      </c>
      <c r="AB25" s="105">
        <v>7</v>
      </c>
      <c r="AC25" s="96">
        <f t="shared" si="9"/>
        <v>0.22222222222222224</v>
      </c>
      <c r="AD25" s="110">
        <f t="shared" si="0"/>
        <v>793</v>
      </c>
      <c r="AE25" s="18">
        <f t="shared" si="1"/>
        <v>25.174603174603174</v>
      </c>
      <c r="AF25" s="44">
        <v>4.4000000000000004</v>
      </c>
      <c r="AG25" s="24" t="s">
        <v>34</v>
      </c>
      <c r="AH25" s="22" t="s">
        <v>34</v>
      </c>
      <c r="AI25" s="24" t="s">
        <v>34</v>
      </c>
      <c r="AJ25" s="22">
        <v>0.5</v>
      </c>
      <c r="AK25" s="24" t="s">
        <v>34</v>
      </c>
      <c r="AL25" s="22" t="s">
        <v>34</v>
      </c>
      <c r="AM25" s="24" t="s">
        <v>34</v>
      </c>
    </row>
    <row r="26" spans="1:114" ht="30" customHeight="1" x14ac:dyDescent="0.2">
      <c r="A26" s="15" t="s">
        <v>21</v>
      </c>
      <c r="B26" s="58">
        <v>2</v>
      </c>
      <c r="C26" s="157"/>
      <c r="D26" s="157"/>
      <c r="E26" s="157"/>
      <c r="F26" s="100">
        <v>58</v>
      </c>
      <c r="G26" s="93">
        <f t="shared" si="10"/>
        <v>2.7619047619047619</v>
      </c>
      <c r="H26" s="101">
        <v>224</v>
      </c>
      <c r="I26" s="18">
        <f t="shared" si="2"/>
        <v>10.666666666666666</v>
      </c>
      <c r="J26" s="101">
        <v>119</v>
      </c>
      <c r="K26" s="24">
        <f t="shared" si="11"/>
        <v>5.666666666666667</v>
      </c>
      <c r="L26" s="101">
        <v>39</v>
      </c>
      <c r="M26" s="18">
        <f t="shared" si="12"/>
        <v>1.8571428571428572</v>
      </c>
      <c r="N26" s="101">
        <v>183</v>
      </c>
      <c r="O26" s="18">
        <f t="shared" si="3"/>
        <v>8.7142857142857135</v>
      </c>
      <c r="P26" s="101">
        <v>168</v>
      </c>
      <c r="Q26" s="18">
        <f t="shared" si="4"/>
        <v>8</v>
      </c>
      <c r="R26" s="101">
        <v>63</v>
      </c>
      <c r="S26" s="24">
        <f t="shared" si="5"/>
        <v>3</v>
      </c>
      <c r="T26" s="101">
        <v>0</v>
      </c>
      <c r="U26" s="18">
        <f t="shared" si="6"/>
        <v>0</v>
      </c>
      <c r="V26" s="101">
        <v>3</v>
      </c>
      <c r="W26" s="18">
        <f t="shared" si="13"/>
        <v>0.14285714285714285</v>
      </c>
      <c r="X26" s="101">
        <v>14</v>
      </c>
      <c r="Y26" s="18">
        <f t="shared" si="7"/>
        <v>0.66666666666666663</v>
      </c>
      <c r="Z26" s="102">
        <v>0</v>
      </c>
      <c r="AA26" s="24">
        <f t="shared" si="8"/>
        <v>0</v>
      </c>
      <c r="AB26" s="105">
        <v>21</v>
      </c>
      <c r="AC26" s="96">
        <f t="shared" si="9"/>
        <v>1</v>
      </c>
      <c r="AD26" s="110">
        <f t="shared" si="0"/>
        <v>892</v>
      </c>
      <c r="AE26" s="18">
        <f t="shared" si="1"/>
        <v>42.476190476190474</v>
      </c>
      <c r="AF26" s="44" t="s">
        <v>34</v>
      </c>
      <c r="AG26" s="24" t="s">
        <v>34</v>
      </c>
      <c r="AH26" s="19">
        <v>4.3</v>
      </c>
      <c r="AI26" s="18">
        <v>5.8</v>
      </c>
      <c r="AJ26" s="22">
        <v>2.8</v>
      </c>
      <c r="AK26" s="18">
        <v>2.5</v>
      </c>
      <c r="AL26" s="22" t="s">
        <v>34</v>
      </c>
      <c r="AM26" s="24" t="s">
        <v>34</v>
      </c>
    </row>
    <row r="27" spans="1:114" ht="30" customHeight="1" x14ac:dyDescent="0.2">
      <c r="A27" s="15" t="s">
        <v>22</v>
      </c>
      <c r="B27" s="58">
        <v>7</v>
      </c>
      <c r="C27" s="157"/>
      <c r="D27" s="157"/>
      <c r="E27" s="157"/>
      <c r="F27" s="100">
        <v>123</v>
      </c>
      <c r="G27" s="93">
        <f t="shared" si="10"/>
        <v>1.6734693877551021</v>
      </c>
      <c r="H27" s="101">
        <v>379</v>
      </c>
      <c r="I27" s="18">
        <f t="shared" si="2"/>
        <v>5.1564625850340136</v>
      </c>
      <c r="J27" s="101">
        <v>406</v>
      </c>
      <c r="K27" s="24">
        <f t="shared" si="11"/>
        <v>5.5238095238095237</v>
      </c>
      <c r="L27" s="101">
        <v>31</v>
      </c>
      <c r="M27" s="18">
        <f t="shared" si="12"/>
        <v>0.42176870748299322</v>
      </c>
      <c r="N27" s="101">
        <v>820</v>
      </c>
      <c r="O27" s="18">
        <f t="shared" si="3"/>
        <v>11.156462585034014</v>
      </c>
      <c r="P27" s="101">
        <v>137</v>
      </c>
      <c r="Q27" s="18">
        <f t="shared" si="4"/>
        <v>1.8639455782312926</v>
      </c>
      <c r="R27" s="101">
        <v>31</v>
      </c>
      <c r="S27" s="24">
        <f t="shared" si="5"/>
        <v>0.42176870748299322</v>
      </c>
      <c r="T27" s="101">
        <v>0</v>
      </c>
      <c r="U27" s="18">
        <f t="shared" si="6"/>
        <v>0</v>
      </c>
      <c r="V27" s="101">
        <v>3</v>
      </c>
      <c r="W27" s="18">
        <f t="shared" si="13"/>
        <v>4.0816326530612242E-2</v>
      </c>
      <c r="X27" s="101">
        <v>6</v>
      </c>
      <c r="Y27" s="18">
        <f t="shared" si="7"/>
        <v>8.1632653061224483E-2</v>
      </c>
      <c r="Z27" s="102">
        <v>0</v>
      </c>
      <c r="AA27" s="24">
        <f t="shared" si="8"/>
        <v>0</v>
      </c>
      <c r="AB27" s="105">
        <v>18</v>
      </c>
      <c r="AC27" s="96">
        <f t="shared" si="9"/>
        <v>0.24489795918367349</v>
      </c>
      <c r="AD27" s="110">
        <f t="shared" si="0"/>
        <v>1954</v>
      </c>
      <c r="AE27" s="18">
        <f t="shared" si="1"/>
        <v>26.585034013605444</v>
      </c>
      <c r="AF27" s="44">
        <v>0.8</v>
      </c>
      <c r="AG27" s="24" t="s">
        <v>34</v>
      </c>
      <c r="AH27" s="22">
        <v>0.2</v>
      </c>
      <c r="AI27" s="24" t="s">
        <v>34</v>
      </c>
      <c r="AJ27" s="22" t="s">
        <v>34</v>
      </c>
      <c r="AK27" s="24" t="s">
        <v>34</v>
      </c>
      <c r="AL27" s="22">
        <v>1.1000000000000001</v>
      </c>
      <c r="AM27" s="24" t="s">
        <v>34</v>
      </c>
    </row>
    <row r="28" spans="1:114" ht="30" customHeight="1" x14ac:dyDescent="0.2">
      <c r="A28" s="15" t="s">
        <v>23</v>
      </c>
      <c r="B28" s="58">
        <v>2</v>
      </c>
      <c r="C28" s="157"/>
      <c r="D28" s="157"/>
      <c r="E28" s="157"/>
      <c r="F28" s="100">
        <v>47</v>
      </c>
      <c r="G28" s="93">
        <f t="shared" si="10"/>
        <v>2.2380952380952381</v>
      </c>
      <c r="H28" s="101">
        <v>506</v>
      </c>
      <c r="I28" s="18">
        <f t="shared" si="2"/>
        <v>24.095238095238095</v>
      </c>
      <c r="J28" s="101">
        <v>229</v>
      </c>
      <c r="K28" s="24">
        <f t="shared" si="11"/>
        <v>10.904761904761905</v>
      </c>
      <c r="L28" s="101">
        <v>51</v>
      </c>
      <c r="M28" s="18">
        <f t="shared" si="12"/>
        <v>2.4285714285714284</v>
      </c>
      <c r="N28" s="101">
        <v>71</v>
      </c>
      <c r="O28" s="18">
        <f t="shared" si="3"/>
        <v>3.3809523809523809</v>
      </c>
      <c r="P28" s="101">
        <v>371</v>
      </c>
      <c r="Q28" s="18">
        <f t="shared" si="4"/>
        <v>17.666666666666668</v>
      </c>
      <c r="R28" s="101">
        <v>14</v>
      </c>
      <c r="S28" s="24">
        <f t="shared" si="5"/>
        <v>0.66666666666666663</v>
      </c>
      <c r="T28" s="101">
        <v>0</v>
      </c>
      <c r="U28" s="18">
        <f t="shared" si="6"/>
        <v>0</v>
      </c>
      <c r="V28" s="101">
        <v>1</v>
      </c>
      <c r="W28" s="18">
        <f t="shared" si="13"/>
        <v>4.7619047619047616E-2</v>
      </c>
      <c r="X28" s="101">
        <v>10</v>
      </c>
      <c r="Y28" s="18">
        <f t="shared" si="7"/>
        <v>0.47619047619047616</v>
      </c>
      <c r="Z28" s="102">
        <v>0</v>
      </c>
      <c r="AA28" s="24">
        <f t="shared" si="8"/>
        <v>0</v>
      </c>
      <c r="AB28" s="105">
        <v>5</v>
      </c>
      <c r="AC28" s="96">
        <f t="shared" si="9"/>
        <v>0.23809523809523808</v>
      </c>
      <c r="AD28" s="110">
        <f t="shared" si="0"/>
        <v>1305</v>
      </c>
      <c r="AE28" s="18">
        <f t="shared" si="1"/>
        <v>62.142857142857146</v>
      </c>
      <c r="AF28" s="44">
        <v>3.1</v>
      </c>
      <c r="AG28" s="24" t="s">
        <v>34</v>
      </c>
      <c r="AH28" s="22">
        <v>6.9</v>
      </c>
      <c r="AI28" s="24">
        <v>0.4</v>
      </c>
      <c r="AJ28" s="22">
        <v>3</v>
      </c>
      <c r="AK28" s="24" t="s">
        <v>34</v>
      </c>
      <c r="AL28" s="22">
        <v>3.7</v>
      </c>
      <c r="AM28" s="24">
        <v>11.8</v>
      </c>
    </row>
    <row r="29" spans="1:114" ht="30" customHeight="1" x14ac:dyDescent="0.2">
      <c r="A29" s="15" t="s">
        <v>24</v>
      </c>
      <c r="B29" s="58">
        <v>15</v>
      </c>
      <c r="C29" s="56">
        <v>6</v>
      </c>
      <c r="D29" s="55">
        <v>7</v>
      </c>
      <c r="E29" s="76">
        <v>2</v>
      </c>
      <c r="F29" s="100">
        <v>389</v>
      </c>
      <c r="G29" s="93">
        <f>F29/C29/10.5</f>
        <v>6.174603174603174</v>
      </c>
      <c r="H29" s="101">
        <v>1835</v>
      </c>
      <c r="I29" s="18">
        <f>H29/D29/10.5</f>
        <v>24.965986394557824</v>
      </c>
      <c r="J29" s="101">
        <v>360</v>
      </c>
      <c r="K29" s="24">
        <f>J29/E29/10.5</f>
        <v>17.142857142857142</v>
      </c>
      <c r="L29" s="101">
        <v>336</v>
      </c>
      <c r="M29" s="18">
        <f>L29/(D29+E29)/10.5</f>
        <v>3.5555555555555558</v>
      </c>
      <c r="N29" s="101">
        <v>1376</v>
      </c>
      <c r="O29" s="18">
        <f>N29/C29/10.5</f>
        <v>21.841269841269842</v>
      </c>
      <c r="P29" s="101">
        <v>1078</v>
      </c>
      <c r="Q29" s="18">
        <f>P29/D29/10.5</f>
        <v>14.666666666666666</v>
      </c>
      <c r="R29" s="101">
        <v>112</v>
      </c>
      <c r="S29" s="24">
        <f>R29/E29/10.5</f>
        <v>5.333333333333333</v>
      </c>
      <c r="T29" s="101">
        <v>0</v>
      </c>
      <c r="U29" s="18">
        <f>T29/E29/10.5</f>
        <v>0</v>
      </c>
      <c r="V29" s="101">
        <v>32</v>
      </c>
      <c r="W29" s="18">
        <f>V29/C29/10.5</f>
        <v>0.50793650793650791</v>
      </c>
      <c r="X29" s="101">
        <v>69</v>
      </c>
      <c r="Y29" s="18">
        <f>X29/D29/10.5</f>
        <v>0.93877551020408168</v>
      </c>
      <c r="Z29" s="102">
        <v>5</v>
      </c>
      <c r="AA29" s="24">
        <f>Z29/E29/10.5</f>
        <v>0.23809523809523808</v>
      </c>
      <c r="AB29" s="105">
        <v>288</v>
      </c>
      <c r="AC29" s="96">
        <f>AB29/(D29+E29)/10.5</f>
        <v>3.0476190476190474</v>
      </c>
      <c r="AD29" s="110">
        <f t="shared" si="0"/>
        <v>5880</v>
      </c>
      <c r="AE29" s="18">
        <f t="shared" si="1"/>
        <v>37.333333333333336</v>
      </c>
      <c r="AF29" s="44">
        <v>0.5</v>
      </c>
      <c r="AG29" s="24">
        <v>1.6</v>
      </c>
      <c r="AH29" s="22">
        <v>0.6</v>
      </c>
      <c r="AI29" s="24">
        <v>0.4</v>
      </c>
      <c r="AJ29" s="22">
        <v>0.2</v>
      </c>
      <c r="AK29" s="24">
        <v>0.8</v>
      </c>
      <c r="AL29" s="22" t="s">
        <v>34</v>
      </c>
      <c r="AM29" s="24" t="s">
        <v>34</v>
      </c>
    </row>
    <row r="30" spans="1:114" ht="30" customHeight="1" x14ac:dyDescent="0.2">
      <c r="A30" s="15" t="s">
        <v>25</v>
      </c>
      <c r="B30" s="58">
        <v>27</v>
      </c>
      <c r="C30" s="56">
        <v>12</v>
      </c>
      <c r="D30" s="55">
        <v>12</v>
      </c>
      <c r="E30" s="76">
        <v>3</v>
      </c>
      <c r="F30" s="92">
        <v>754</v>
      </c>
      <c r="G30" s="93">
        <f t="shared" ref="G30:G32" si="14">F30/C30/10.5</f>
        <v>5.9841269841269842</v>
      </c>
      <c r="H30" s="94">
        <v>3214</v>
      </c>
      <c r="I30" s="18">
        <f>H30/D30/10.5</f>
        <v>25.507936507936506</v>
      </c>
      <c r="J30" s="94">
        <v>751</v>
      </c>
      <c r="K30" s="24">
        <f t="shared" ref="K30:K32" si="15">J30/E30/10.5</f>
        <v>23.841269841269842</v>
      </c>
      <c r="L30" s="94">
        <v>1110</v>
      </c>
      <c r="M30" s="18">
        <f t="shared" ref="M30:M32" si="16">L30/(D30+E30)/10.5</f>
        <v>7.0476190476190474</v>
      </c>
      <c r="N30" s="94">
        <v>4314</v>
      </c>
      <c r="O30" s="18">
        <f t="shared" ref="O30:O32" si="17">N30/C30/10.5</f>
        <v>34.238095238095241</v>
      </c>
      <c r="P30" s="94">
        <v>1607</v>
      </c>
      <c r="Q30" s="18">
        <f t="shared" ref="Q30:Q32" si="18">P30/D30/10.5</f>
        <v>12.753968253968253</v>
      </c>
      <c r="R30" s="94">
        <v>194</v>
      </c>
      <c r="S30" s="24">
        <f t="shared" ref="S30:S32" si="19">R30/E30/10.5</f>
        <v>6.1587301587301591</v>
      </c>
      <c r="T30" s="94">
        <v>3</v>
      </c>
      <c r="U30" s="18">
        <f t="shared" ref="U30:U32" si="20">T30/E30/10.5</f>
        <v>9.5238095238095233E-2</v>
      </c>
      <c r="V30" s="94">
        <v>41</v>
      </c>
      <c r="W30" s="18">
        <f t="shared" ref="W30:W32" si="21">V30/C30/10.5</f>
        <v>0.32539682539682541</v>
      </c>
      <c r="X30" s="94">
        <v>135</v>
      </c>
      <c r="Y30" s="18">
        <f t="shared" ref="Y30:Y32" si="22">X30/D30/10.5</f>
        <v>1.0714285714285714</v>
      </c>
      <c r="Z30" s="103">
        <v>1</v>
      </c>
      <c r="AA30" s="24">
        <f t="shared" ref="AA30:AA32" si="23">Z30/E30/10.5</f>
        <v>3.1746031746031744E-2</v>
      </c>
      <c r="AB30" s="106">
        <v>269</v>
      </c>
      <c r="AC30" s="96">
        <f t="shared" ref="AC30:AC32" si="24">AB30/(D30+E30)/10.5</f>
        <v>1.7079365079365079</v>
      </c>
      <c r="AD30" s="110">
        <f t="shared" si="0"/>
        <v>12393</v>
      </c>
      <c r="AE30" s="18">
        <f t="shared" si="1"/>
        <v>43.714285714285715</v>
      </c>
      <c r="AF30" s="44">
        <v>0.1</v>
      </c>
      <c r="AG30" s="24" t="s">
        <v>34</v>
      </c>
      <c r="AH30" s="19">
        <v>3.6</v>
      </c>
      <c r="AI30" s="18">
        <v>7</v>
      </c>
      <c r="AJ30" s="19">
        <v>0.7</v>
      </c>
      <c r="AK30" s="18">
        <v>2</v>
      </c>
      <c r="AL30" s="19">
        <v>0.3</v>
      </c>
      <c r="AM30" s="18">
        <v>0.2</v>
      </c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</row>
    <row r="31" spans="1:114" ht="30" customHeight="1" x14ac:dyDescent="0.2">
      <c r="A31" s="15" t="s">
        <v>26</v>
      </c>
      <c r="B31" s="58">
        <v>17</v>
      </c>
      <c r="C31" s="56">
        <v>7</v>
      </c>
      <c r="D31" s="55">
        <v>8</v>
      </c>
      <c r="E31" s="76">
        <v>2</v>
      </c>
      <c r="F31" s="92">
        <v>279</v>
      </c>
      <c r="G31" s="93">
        <f t="shared" si="14"/>
        <v>3.7959183673469385</v>
      </c>
      <c r="H31" s="94">
        <v>1783</v>
      </c>
      <c r="I31" s="18">
        <f>H31/D31/10.5</f>
        <v>21.226190476190474</v>
      </c>
      <c r="J31" s="94">
        <v>536</v>
      </c>
      <c r="K31" s="24">
        <f t="shared" si="15"/>
        <v>25.523809523809526</v>
      </c>
      <c r="L31" s="94">
        <v>343</v>
      </c>
      <c r="M31" s="18">
        <f t="shared" si="16"/>
        <v>3.2666666666666666</v>
      </c>
      <c r="N31" s="94">
        <v>1688</v>
      </c>
      <c r="O31" s="18">
        <f t="shared" si="17"/>
        <v>22.965986394557824</v>
      </c>
      <c r="P31" s="94">
        <v>1455</v>
      </c>
      <c r="Q31" s="18">
        <f t="shared" si="18"/>
        <v>17.321428571428573</v>
      </c>
      <c r="R31" s="94">
        <v>149</v>
      </c>
      <c r="S31" s="24">
        <f t="shared" si="19"/>
        <v>7.0952380952380949</v>
      </c>
      <c r="T31" s="94">
        <v>6</v>
      </c>
      <c r="U31" s="18">
        <f t="shared" si="20"/>
        <v>0.2857142857142857</v>
      </c>
      <c r="V31" s="94">
        <v>16</v>
      </c>
      <c r="W31" s="18">
        <f t="shared" si="21"/>
        <v>0.21768707482993196</v>
      </c>
      <c r="X31" s="94">
        <v>63</v>
      </c>
      <c r="Y31" s="18">
        <f t="shared" si="22"/>
        <v>0.75</v>
      </c>
      <c r="Z31" s="103">
        <v>2</v>
      </c>
      <c r="AA31" s="24">
        <f t="shared" si="23"/>
        <v>9.5238095238095233E-2</v>
      </c>
      <c r="AB31" s="106">
        <v>93</v>
      </c>
      <c r="AC31" s="96">
        <f t="shared" si="24"/>
        <v>0.88571428571428579</v>
      </c>
      <c r="AD31" s="110">
        <f t="shared" si="0"/>
        <v>6413</v>
      </c>
      <c r="AE31" s="18">
        <f t="shared" si="1"/>
        <v>35.927170868347339</v>
      </c>
      <c r="AF31" s="44">
        <v>0.8</v>
      </c>
      <c r="AG31" s="24">
        <v>1</v>
      </c>
      <c r="AH31" s="19">
        <v>2.7</v>
      </c>
      <c r="AI31" s="18">
        <v>1.1000000000000001</v>
      </c>
      <c r="AJ31" s="22" t="s">
        <v>34</v>
      </c>
      <c r="AK31" s="24">
        <v>0.4</v>
      </c>
      <c r="AL31" s="22">
        <v>0.2</v>
      </c>
      <c r="AM31" s="24" t="s">
        <v>34</v>
      </c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</row>
    <row r="32" spans="1:114" ht="30" customHeight="1" x14ac:dyDescent="0.2">
      <c r="A32" s="15" t="s">
        <v>27</v>
      </c>
      <c r="B32" s="58">
        <v>15</v>
      </c>
      <c r="C32" s="56">
        <v>6</v>
      </c>
      <c r="D32" s="55">
        <v>7</v>
      </c>
      <c r="E32" s="76">
        <v>2</v>
      </c>
      <c r="F32" s="92">
        <v>393</v>
      </c>
      <c r="G32" s="93">
        <f t="shared" si="14"/>
        <v>6.2380952380952381</v>
      </c>
      <c r="H32" s="94">
        <v>1521</v>
      </c>
      <c r="I32" s="18">
        <f>H32/D32/10.5</f>
        <v>20.693877551020407</v>
      </c>
      <c r="J32" s="94">
        <v>392</v>
      </c>
      <c r="K32" s="24">
        <f t="shared" si="15"/>
        <v>18.666666666666668</v>
      </c>
      <c r="L32" s="94">
        <v>892</v>
      </c>
      <c r="M32" s="18">
        <f t="shared" si="16"/>
        <v>9.43915343915344</v>
      </c>
      <c r="N32" s="94">
        <v>1209</v>
      </c>
      <c r="O32" s="18">
        <f t="shared" si="17"/>
        <v>19.19047619047619</v>
      </c>
      <c r="P32" s="94">
        <v>987</v>
      </c>
      <c r="Q32" s="18">
        <f t="shared" si="18"/>
        <v>13.428571428571429</v>
      </c>
      <c r="R32" s="94">
        <v>91</v>
      </c>
      <c r="S32" s="24">
        <f t="shared" si="19"/>
        <v>4.333333333333333</v>
      </c>
      <c r="T32" s="94">
        <v>10</v>
      </c>
      <c r="U32" s="18">
        <f t="shared" si="20"/>
        <v>0.47619047619047616</v>
      </c>
      <c r="V32" s="94">
        <v>30</v>
      </c>
      <c r="W32" s="18">
        <f t="shared" si="21"/>
        <v>0.47619047619047616</v>
      </c>
      <c r="X32" s="94">
        <v>51</v>
      </c>
      <c r="Y32" s="18">
        <f t="shared" si="22"/>
        <v>0.69387755102040816</v>
      </c>
      <c r="Z32" s="103">
        <v>0</v>
      </c>
      <c r="AA32" s="24">
        <f t="shared" si="23"/>
        <v>0</v>
      </c>
      <c r="AB32" s="106">
        <v>121</v>
      </c>
      <c r="AC32" s="96">
        <f t="shared" si="24"/>
        <v>1.2804232804232805</v>
      </c>
      <c r="AD32" s="110">
        <f t="shared" si="0"/>
        <v>5697</v>
      </c>
      <c r="AE32" s="18">
        <f t="shared" si="1"/>
        <v>36.171428571428571</v>
      </c>
      <c r="AF32" s="44">
        <v>0.3</v>
      </c>
      <c r="AG32" s="24">
        <v>0.2</v>
      </c>
      <c r="AH32" s="19">
        <v>5.2</v>
      </c>
      <c r="AI32" s="18">
        <v>4.5</v>
      </c>
      <c r="AJ32" s="22">
        <v>0.8</v>
      </c>
      <c r="AK32" s="18">
        <v>1</v>
      </c>
      <c r="AL32" s="22" t="s">
        <v>34</v>
      </c>
      <c r="AM32" s="24" t="s">
        <v>34</v>
      </c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</row>
    <row r="33" spans="1:114" ht="30" customHeight="1" x14ac:dyDescent="0.2">
      <c r="A33" s="15" t="s">
        <v>28</v>
      </c>
      <c r="B33" s="58">
        <v>3</v>
      </c>
      <c r="C33" s="157"/>
      <c r="D33" s="157"/>
      <c r="E33" s="157"/>
      <c r="F33" s="92">
        <v>57</v>
      </c>
      <c r="G33" s="93">
        <f t="shared" si="10"/>
        <v>1.8095238095238095</v>
      </c>
      <c r="H33" s="94">
        <v>199</v>
      </c>
      <c r="I33" s="18">
        <f t="shared" si="2"/>
        <v>6.3174603174603172</v>
      </c>
      <c r="J33" s="94">
        <v>132</v>
      </c>
      <c r="K33" s="24">
        <f t="shared" si="11"/>
        <v>4.1904761904761907</v>
      </c>
      <c r="L33" s="94">
        <v>17</v>
      </c>
      <c r="M33" s="18">
        <f t="shared" si="12"/>
        <v>0.53968253968253976</v>
      </c>
      <c r="N33" s="94">
        <v>175</v>
      </c>
      <c r="O33" s="18">
        <f t="shared" si="3"/>
        <v>5.5555555555555554</v>
      </c>
      <c r="P33" s="94">
        <v>108</v>
      </c>
      <c r="Q33" s="18">
        <f t="shared" si="4"/>
        <v>3.4285714285714284</v>
      </c>
      <c r="R33" s="94">
        <v>14</v>
      </c>
      <c r="S33" s="24">
        <f t="shared" si="5"/>
        <v>0.44444444444444448</v>
      </c>
      <c r="T33" s="94">
        <v>1</v>
      </c>
      <c r="U33" s="18">
        <f t="shared" si="6"/>
        <v>3.1746031746031744E-2</v>
      </c>
      <c r="V33" s="94">
        <v>7</v>
      </c>
      <c r="W33" s="18">
        <f t="shared" si="13"/>
        <v>0.22222222222222224</v>
      </c>
      <c r="X33" s="94">
        <v>4</v>
      </c>
      <c r="Y33" s="18">
        <f t="shared" si="7"/>
        <v>0.12698412698412698</v>
      </c>
      <c r="Z33" s="103">
        <v>0</v>
      </c>
      <c r="AA33" s="24">
        <f t="shared" si="8"/>
        <v>0</v>
      </c>
      <c r="AB33" s="106">
        <v>8</v>
      </c>
      <c r="AC33" s="96">
        <f t="shared" si="9"/>
        <v>0.25396825396825395</v>
      </c>
      <c r="AD33" s="110">
        <f t="shared" si="0"/>
        <v>722</v>
      </c>
      <c r="AE33" s="18">
        <f t="shared" si="1"/>
        <v>22.920634920634921</v>
      </c>
      <c r="AF33" s="44">
        <v>1.4</v>
      </c>
      <c r="AG33" s="24">
        <v>1.6</v>
      </c>
      <c r="AH33" s="22">
        <v>6.8</v>
      </c>
      <c r="AI33" s="24" t="s">
        <v>34</v>
      </c>
      <c r="AJ33" s="22" t="s">
        <v>34</v>
      </c>
      <c r="AK33" s="24" t="s">
        <v>34</v>
      </c>
      <c r="AL33" s="22" t="s">
        <v>34</v>
      </c>
      <c r="AM33" s="24" t="s">
        <v>34</v>
      </c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</row>
    <row r="34" spans="1:114" ht="30" customHeight="1" x14ac:dyDescent="0.2">
      <c r="A34" s="15" t="s">
        <v>29</v>
      </c>
      <c r="B34" s="58">
        <v>6</v>
      </c>
      <c r="C34" s="157"/>
      <c r="D34" s="157"/>
      <c r="E34" s="157"/>
      <c r="F34" s="92">
        <v>156</v>
      </c>
      <c r="G34" s="93">
        <f t="shared" si="10"/>
        <v>2.4761904761904763</v>
      </c>
      <c r="H34" s="94">
        <v>464</v>
      </c>
      <c r="I34" s="18">
        <f t="shared" si="2"/>
        <v>7.3650793650793647</v>
      </c>
      <c r="J34" s="94">
        <v>454</v>
      </c>
      <c r="K34" s="24">
        <f t="shared" si="11"/>
        <v>7.2063492063492065</v>
      </c>
      <c r="L34" s="94">
        <v>64</v>
      </c>
      <c r="M34" s="18">
        <f t="shared" si="12"/>
        <v>1.0158730158730158</v>
      </c>
      <c r="N34" s="94">
        <v>607</v>
      </c>
      <c r="O34" s="18">
        <f t="shared" si="3"/>
        <v>9.6349206349206362</v>
      </c>
      <c r="P34" s="94">
        <v>295</v>
      </c>
      <c r="Q34" s="18">
        <f t="shared" si="4"/>
        <v>4.6825396825396819</v>
      </c>
      <c r="R34" s="94">
        <v>67</v>
      </c>
      <c r="S34" s="24">
        <f t="shared" si="5"/>
        <v>1.0634920634920635</v>
      </c>
      <c r="T34" s="94">
        <v>5</v>
      </c>
      <c r="U34" s="18">
        <f t="shared" si="6"/>
        <v>7.9365079365079375E-2</v>
      </c>
      <c r="V34" s="94">
        <v>11</v>
      </c>
      <c r="W34" s="18">
        <f t="shared" si="13"/>
        <v>0.17460317460317459</v>
      </c>
      <c r="X34" s="94">
        <v>18</v>
      </c>
      <c r="Y34" s="18">
        <f t="shared" si="7"/>
        <v>0.2857142857142857</v>
      </c>
      <c r="Z34" s="103">
        <v>0</v>
      </c>
      <c r="AA34" s="24">
        <f t="shared" si="8"/>
        <v>0</v>
      </c>
      <c r="AB34" s="106">
        <v>41</v>
      </c>
      <c r="AC34" s="96">
        <f t="shared" si="9"/>
        <v>0.65079365079365081</v>
      </c>
      <c r="AD34" s="110">
        <f t="shared" si="0"/>
        <v>2182</v>
      </c>
      <c r="AE34" s="18">
        <f t="shared" si="1"/>
        <v>34.63492063492064</v>
      </c>
      <c r="AF34" s="44" t="s">
        <v>34</v>
      </c>
      <c r="AG34" s="24" t="s">
        <v>34</v>
      </c>
      <c r="AH34" s="19">
        <v>0.9</v>
      </c>
      <c r="AI34" s="18">
        <v>1.7</v>
      </c>
      <c r="AJ34" s="22">
        <v>0.6</v>
      </c>
      <c r="AK34" s="24" t="s">
        <v>34</v>
      </c>
      <c r="AL34" s="22">
        <v>0.5</v>
      </c>
      <c r="AM34" s="24" t="s">
        <v>34</v>
      </c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</row>
    <row r="35" spans="1:114" ht="30" customHeight="1" thickBot="1" x14ac:dyDescent="0.25">
      <c r="A35" s="16" t="s">
        <v>30</v>
      </c>
      <c r="B35" s="59">
        <v>2</v>
      </c>
      <c r="C35" s="158"/>
      <c r="D35" s="158"/>
      <c r="E35" s="158"/>
      <c r="F35" s="90">
        <v>46</v>
      </c>
      <c r="G35" s="111">
        <f t="shared" si="10"/>
        <v>2.1904761904761907</v>
      </c>
      <c r="H35" s="95">
        <v>177</v>
      </c>
      <c r="I35" s="63">
        <f t="shared" si="2"/>
        <v>8.4285714285714288</v>
      </c>
      <c r="J35" s="95">
        <v>146</v>
      </c>
      <c r="K35" s="33">
        <f t="shared" si="11"/>
        <v>6.9523809523809526</v>
      </c>
      <c r="L35" s="95">
        <v>13</v>
      </c>
      <c r="M35" s="63">
        <f t="shared" si="12"/>
        <v>0.61904761904761907</v>
      </c>
      <c r="N35" s="95">
        <v>70</v>
      </c>
      <c r="O35" s="63">
        <f t="shared" si="3"/>
        <v>3.3333333333333335</v>
      </c>
      <c r="P35" s="95">
        <v>70</v>
      </c>
      <c r="Q35" s="63">
        <f t="shared" si="4"/>
        <v>3.3333333333333335</v>
      </c>
      <c r="R35" s="95">
        <v>7</v>
      </c>
      <c r="S35" s="33">
        <f t="shared" si="5"/>
        <v>0.33333333333333331</v>
      </c>
      <c r="T35" s="95">
        <v>1</v>
      </c>
      <c r="U35" s="63">
        <f t="shared" si="6"/>
        <v>4.7619047619047616E-2</v>
      </c>
      <c r="V35" s="95">
        <v>3</v>
      </c>
      <c r="W35" s="63">
        <f t="shared" si="13"/>
        <v>0.14285714285714285</v>
      </c>
      <c r="X35" s="95">
        <v>3</v>
      </c>
      <c r="Y35" s="63">
        <f t="shared" si="7"/>
        <v>0.14285714285714285</v>
      </c>
      <c r="Z35" s="104">
        <v>0</v>
      </c>
      <c r="AA35" s="33">
        <f t="shared" si="8"/>
        <v>0</v>
      </c>
      <c r="AB35" s="107">
        <v>1</v>
      </c>
      <c r="AC35" s="87">
        <f t="shared" si="9"/>
        <v>4.7619047619047616E-2</v>
      </c>
      <c r="AD35" s="109">
        <f t="shared" si="0"/>
        <v>537</v>
      </c>
      <c r="AE35" s="88">
        <f t="shared" si="1"/>
        <v>25.571428571428573</v>
      </c>
      <c r="AF35" s="89" t="s">
        <v>34</v>
      </c>
      <c r="AG35" s="33">
        <v>2.2000000000000002</v>
      </c>
      <c r="AH35" s="32">
        <v>2.6</v>
      </c>
      <c r="AI35" s="33" t="s">
        <v>34</v>
      </c>
      <c r="AJ35" s="32" t="s">
        <v>34</v>
      </c>
      <c r="AK35" s="33" t="s">
        <v>34</v>
      </c>
      <c r="AL35" s="32" t="s">
        <v>34</v>
      </c>
      <c r="AM35" s="33" t="s">
        <v>34</v>
      </c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</row>
    <row r="36" spans="1:114" s="9" customFormat="1" ht="9.9499999999999993" customHeight="1" thickBot="1" x14ac:dyDescent="0.25">
      <c r="A36" s="65"/>
      <c r="B36" s="66"/>
      <c r="C36" s="67"/>
      <c r="D36" s="67"/>
      <c r="E36" s="68"/>
      <c r="F36" s="77"/>
      <c r="G36" s="78"/>
      <c r="H36" s="79"/>
      <c r="I36" s="51"/>
      <c r="J36" s="79"/>
      <c r="K36" s="52"/>
      <c r="L36" s="80"/>
      <c r="M36" s="30"/>
      <c r="N36" s="81"/>
      <c r="O36" s="30"/>
      <c r="P36" s="81"/>
      <c r="Q36" s="30"/>
      <c r="R36" s="81"/>
      <c r="S36" s="53"/>
      <c r="T36" s="81"/>
      <c r="U36" s="30"/>
      <c r="V36" s="82"/>
      <c r="W36" s="30"/>
      <c r="X36" s="80"/>
      <c r="Y36" s="30"/>
      <c r="Z36" s="80"/>
      <c r="AA36" s="53"/>
      <c r="AB36" s="81"/>
      <c r="AC36" s="30"/>
      <c r="AD36" s="60"/>
      <c r="AE36" s="30"/>
      <c r="AF36" s="30"/>
      <c r="AG36" s="30"/>
      <c r="AH36" s="60"/>
      <c r="AI36" s="83"/>
      <c r="AJ36" s="60"/>
      <c r="AK36" s="83"/>
      <c r="AL36" s="60"/>
      <c r="AM36" s="83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</row>
    <row r="37" spans="1:114" s="11" customFormat="1" ht="32.25" customHeight="1" thickBot="1" x14ac:dyDescent="0.3">
      <c r="A37" s="69" t="s">
        <v>31</v>
      </c>
      <c r="B37" s="70">
        <f>SUM(B8:B35)</f>
        <v>194</v>
      </c>
      <c r="C37" s="151"/>
      <c r="D37" s="152"/>
      <c r="E37" s="153"/>
      <c r="F37" s="71">
        <f>SUM(F8:F35)</f>
        <v>4115</v>
      </c>
      <c r="G37" s="72">
        <f>F37/(B8+B9+B10+B11+B12+C13+B14+B15+C16+B17+C18+B19+B20+B21+B22+B23+C24+B25+B26+B27+B28+C29+C30+C31+C32+B33+B34+B35)/10.5</f>
        <v>3.2123341139734585</v>
      </c>
      <c r="H37" s="73">
        <f>SUM(H8:H35)</f>
        <v>17628</v>
      </c>
      <c r="I37" s="74">
        <f>H37/(B8+B9+B10+B11+B12+D13+B14+B15+D16+B17+D18+B19+B20+B21+B22+B23+D24+B25+B26+B27+B28+D30+D31+D29+D32+B33+B34+B35)/10.5</f>
        <v>12.914285714285715</v>
      </c>
      <c r="J37" s="73">
        <f>SUM(J8:J35)</f>
        <v>7963</v>
      </c>
      <c r="K37" s="74">
        <f>J37/(B8+B9+B10+B11+B12+E13+B14+B15+E16+B17+D18+B19+B20+B21+B22+B23+E24+B25+B26+B27+B28+E29+E30+E31+E32+B33+B34+B35)/10.5</f>
        <v>8.154633896569381</v>
      </c>
      <c r="L37" s="34">
        <f>SUM(L8:L35)</f>
        <v>5668</v>
      </c>
      <c r="M37" s="21">
        <f>L37/(B8+B9+B10+B11+B12+E13+D13+B14+B15+E16+D16+B17+D18+B19+B20+B21+B22+B23+E24+D24+B25+B26+B27+B28+E29+D29+E30+D30+E31+D31+E32+D32+B33+B34+B35)/10.5</f>
        <v>3.7486772486772488</v>
      </c>
      <c r="N37" s="35">
        <f>SUM(N8:N35)</f>
        <v>19493</v>
      </c>
      <c r="O37" s="21">
        <f>N37/(B8+B9+B10+B11+B12+C13+B14+B15+C16+B17+C18+B19+B20+B21+B22+B23+C24+B25+B26+B27+B28+C29+C30+C31+C32+B33+B34+B35)/10.5</f>
        <v>15.217017954722873</v>
      </c>
      <c r="P37" s="34">
        <f>SUM(P8:P35)</f>
        <v>10919</v>
      </c>
      <c r="Q37" s="21">
        <f>P37/(B8+B9+B10+B11+B12+D13+B14+B15+D16+B17+D18+B19+B20+B21+B22+B23+D24+B25+B26+B27+B28+D29+D30+D31+D32+B33+B34+B35)/10.5</f>
        <v>7.9992673992673993</v>
      </c>
      <c r="R37" s="34">
        <f>SUM(R8:R35)</f>
        <v>1327</v>
      </c>
      <c r="S37" s="75">
        <f>R37/(B8+B9+B10+B11+B12+E13+B14+B15+E16+B17+D18+B19+B20+B21+B22+B23+E24+B25+B26+B27+B28+E29+E30+E31+E32+B33+B34+B35)/10.5</f>
        <v>1.3589349718381978</v>
      </c>
      <c r="T37" s="35">
        <f>SUM(T8:T35)</f>
        <v>113</v>
      </c>
      <c r="U37" s="21">
        <f>T37/(B8+B9+B10+B11+B12+D13+E13+B14+B15+D16+E16+B17+D18+B19+B20+B21+B22+B23+D24+E24+B25+B26+B27+B28+D29+E29+D30+E30+D31+E31+D32+E32+B33+B34+B35)/10.5</f>
        <v>7.4735449735449738E-2</v>
      </c>
      <c r="V37" s="35">
        <f>SUM(V8:V35)</f>
        <v>261</v>
      </c>
      <c r="W37" s="21">
        <f>V37/(B8+B9+B10+B11+B12+C13+B14+B15+C16+B17+C18+B19+B20+B21+B22+B23+C24+B25+B26+B27+B28+C29+C30+C31+C32+B33+B34+B35)/10.5</f>
        <v>0.20374707259953162</v>
      </c>
      <c r="X37" s="29">
        <f>SUM(X8:X35)</f>
        <v>640</v>
      </c>
      <c r="Y37" s="21">
        <f>X37/(B8+B9+B10+B11+B12+D13+B14+B15+D16+B17+D18+B19+B20+B21+B22+B23+D24+B25+B26+B27+B28+D29+D30+D31+D32+B33+B34+B35)/10.5</f>
        <v>0.46886446886446886</v>
      </c>
      <c r="Z37" s="29">
        <f>SUM(Z8:Z35)</f>
        <v>13</v>
      </c>
      <c r="AA37" s="75">
        <f>Z37/(B8+B9+B10+B11+B12+E13+B14+B15+E16+B17+D18+B19+B20+B21+B22+B23+E24+B25+B26+B27+B28+E29+E30+E31+E32+B33+B34+B35)/10.5</f>
        <v>1.331285202252944E-2</v>
      </c>
      <c r="AB37" s="29">
        <f>SUM(AB8:AB35)</f>
        <v>1360</v>
      </c>
      <c r="AC37" s="21">
        <f>AB37/(B8+B9+B10+B11+B12+E13+D13+B14+B15+D16+E16+B17+D18+B19+B20+B21+B22+B23+D24+E24+B25+B26+B27+B28+D29+E29+D30+E30+D31+E31+D32+E32+B33+B34+B35)/10.5</f>
        <v>0.89947089947089953</v>
      </c>
      <c r="AD37" s="45">
        <f>SUM(AD8:AD35)</f>
        <v>69500</v>
      </c>
      <c r="AE37" s="21">
        <f>AD37/B37/10.5</f>
        <v>34.118802160039273</v>
      </c>
      <c r="AF37" s="21">
        <v>0.8</v>
      </c>
      <c r="AG37" s="21">
        <v>0.5</v>
      </c>
      <c r="AH37" s="20">
        <v>2.9</v>
      </c>
      <c r="AI37" s="25">
        <v>3.9</v>
      </c>
      <c r="AJ37" s="20">
        <v>1.1000000000000001</v>
      </c>
      <c r="AK37" s="25">
        <v>1.4</v>
      </c>
      <c r="AL37" s="20">
        <v>0.3</v>
      </c>
      <c r="AM37" s="25">
        <v>0.4</v>
      </c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</row>
    <row r="38" spans="1:114" ht="19.5" customHeight="1" x14ac:dyDescent="0.25">
      <c r="A38" s="31" t="s">
        <v>32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</row>
    <row r="39" spans="1:114" ht="19.5" customHeight="1" x14ac:dyDescent="0.25">
      <c r="A39" s="12" t="s">
        <v>64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</row>
    <row r="40" spans="1:114" ht="19.5" customHeight="1" x14ac:dyDescent="0.2"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</row>
  </sheetData>
  <mergeCells count="61">
    <mergeCell ref="C34:E34"/>
    <mergeCell ref="C35:E35"/>
    <mergeCell ref="D18:E18"/>
    <mergeCell ref="D5:D6"/>
    <mergeCell ref="C8:E8"/>
    <mergeCell ref="C9:E9"/>
    <mergeCell ref="C10:E10"/>
    <mergeCell ref="C11:E11"/>
    <mergeCell ref="C37:E37"/>
    <mergeCell ref="B2:B6"/>
    <mergeCell ref="C25:E25"/>
    <mergeCell ref="C26:E26"/>
    <mergeCell ref="C27:E27"/>
    <mergeCell ref="C28:E28"/>
    <mergeCell ref="C33:E33"/>
    <mergeCell ref="C19:E19"/>
    <mergeCell ref="C20:E20"/>
    <mergeCell ref="C21:E21"/>
    <mergeCell ref="C22:E22"/>
    <mergeCell ref="C23:E23"/>
    <mergeCell ref="C12:E12"/>
    <mergeCell ref="C14:E14"/>
    <mergeCell ref="C15:E15"/>
    <mergeCell ref="C17:E17"/>
    <mergeCell ref="AD5:AE5"/>
    <mergeCell ref="AL3:AM4"/>
    <mergeCell ref="R4:S4"/>
    <mergeCell ref="T4:U4"/>
    <mergeCell ref="V4:W4"/>
    <mergeCell ref="X4:Y4"/>
    <mergeCell ref="Z4:AA4"/>
    <mergeCell ref="AB4:AC4"/>
    <mergeCell ref="AD3:AE4"/>
    <mergeCell ref="V3:AC3"/>
    <mergeCell ref="AH3:AI4"/>
    <mergeCell ref="Z5:AA5"/>
    <mergeCell ref="R5:S5"/>
    <mergeCell ref="A2:A6"/>
    <mergeCell ref="C2:E4"/>
    <mergeCell ref="N5:O5"/>
    <mergeCell ref="C5:C6"/>
    <mergeCell ref="E5:E6"/>
    <mergeCell ref="F5:G5"/>
    <mergeCell ref="H5:I5"/>
    <mergeCell ref="L5:M5"/>
    <mergeCell ref="AF2:AM2"/>
    <mergeCell ref="AF3:AG4"/>
    <mergeCell ref="AJ3:AK4"/>
    <mergeCell ref="F3:G4"/>
    <mergeCell ref="J5:K5"/>
    <mergeCell ref="V5:W5"/>
    <mergeCell ref="X5:Y5"/>
    <mergeCell ref="AB5:AC5"/>
    <mergeCell ref="P5:Q5"/>
    <mergeCell ref="T5:U5"/>
    <mergeCell ref="H3:I4"/>
    <mergeCell ref="J3:K4"/>
    <mergeCell ref="L3:M4"/>
    <mergeCell ref="N4:O4"/>
    <mergeCell ref="P4:Q4"/>
    <mergeCell ref="N3:U3"/>
  </mergeCells>
  <pageMargins left="0.70866141732283472" right="0.70866141732283472" top="0.74803149606299213" bottom="0.74803149606299213" header="0.31496062992125984" footer="0.31496062992125984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4" sqref="C4"/>
    </sheetView>
  </sheetViews>
  <sheetFormatPr defaultRowHeight="12.75" x14ac:dyDescent="0.2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12мес2021</vt:lpstr>
      <vt:lpstr>Лист2</vt:lpstr>
      <vt:lpstr>'12мес2021'!Область_печати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SatalkinaOV</cp:lastModifiedBy>
  <cp:lastPrinted>2024-10-25T07:52:40Z</cp:lastPrinted>
  <dcterms:created xsi:type="dcterms:W3CDTF">2015-07-13T12:30:32Z</dcterms:created>
  <dcterms:modified xsi:type="dcterms:W3CDTF">2024-10-25T07:52:44Z</dcterms:modified>
</cp:coreProperties>
</file>