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32" windowWidth="11352" windowHeight="8196"/>
  </bookViews>
  <sheets>
    <sheet name="доходы" sheetId="4" r:id="rId1"/>
    <sheet name="расходы" sheetId="2" r:id="rId2"/>
    <sheet name="источники_финанс." sheetId="3" r:id="rId3"/>
  </sheets>
  <definedNames>
    <definedName name="_Codes">#REF!</definedName>
    <definedName name="_SH">#REF!</definedName>
    <definedName name="Data_BSR">#REF!</definedName>
    <definedName name="Data_Cells">#REF!</definedName>
    <definedName name="Data_CP">#REF!</definedName>
    <definedName name="Data_CS">#REF!</definedName>
    <definedName name="Data_DK">#REF!</definedName>
    <definedName name="Data_EI">#REF!</definedName>
    <definedName name="Data_FKR">#REF!</definedName>
    <definedName name="Data_GL">#REF!</definedName>
    <definedName name="Data_IFR">#REF!</definedName>
    <definedName name="Data_IFV">#REF!</definedName>
    <definedName name="Data_KBK">#REF!</definedName>
    <definedName name="Data_KLD">#REF!</definedName>
    <definedName name="Data_KPL">#REF!</definedName>
    <definedName name="Data_NCN">#REF!</definedName>
    <definedName name="Data_Options">#REF!</definedName>
    <definedName name="Data_ORG">#REF!</definedName>
    <definedName name="Data_PD">#REF!</definedName>
    <definedName name="Data_PLS">#REF!</definedName>
    <definedName name="Data_PLS5">#REF!</definedName>
    <definedName name="Data_PLSSGU">#REF!</definedName>
    <definedName name="Data_RCS">#REF!</definedName>
    <definedName name="Data_REG">#REF!</definedName>
    <definedName name="Data_RP">#REF!</definedName>
    <definedName name="Data_s102">расходы!$J$8:$J$52</definedName>
    <definedName name="Data_s112">расходы!$K$8:$K$52</definedName>
    <definedName name="Data_s41">доходы!$D$31:$D$49</definedName>
    <definedName name="Data_s42">расходы!$D$8:$D$52</definedName>
    <definedName name="Data_s43">источники_финанс.!$D$9:$D$10</definedName>
    <definedName name="Data_s44">источники_финанс.!$D$13:$D$14</definedName>
    <definedName name="Data_s45">источники_финанс.!$D$17:$D$18</definedName>
    <definedName name="Data_s46">источники_финанс.!$D$20:$D$21</definedName>
    <definedName name="Data_s51">доходы!$E$31:$E$49</definedName>
    <definedName name="Data_s52">расходы!$E$8:$E$52</definedName>
    <definedName name="Data_s53">источники_финанс.!$E$9:$E$10</definedName>
    <definedName name="Data_s54">источники_финанс.!$E$13:$E$14</definedName>
    <definedName name="Data_s61">доходы!$F$31:$F$49</definedName>
    <definedName name="Data_s62">расходы!$F$8:$F$52</definedName>
    <definedName name="Data_s63">источники_финанс.!$F$9:$F$10</definedName>
    <definedName name="Data_s64">источники_финанс.!$F$13:$F$14</definedName>
    <definedName name="Data_s65">источники_финанс.!$F$17:$F$18</definedName>
    <definedName name="Data_s66">источники_финанс.!$F$20:$F$21</definedName>
    <definedName name="Data_s71">доходы!$G$31:$G$49</definedName>
    <definedName name="Data_s72">расходы!$G$8:$G$52</definedName>
    <definedName name="Data_s73">источники_финанс.!$G$9:$G$10</definedName>
    <definedName name="Data_s74">источники_финанс.!$G$13:$G$14</definedName>
    <definedName name="Data_s75">источники_финанс.!$G$17:$G$18</definedName>
    <definedName name="Data_s76">источники_финанс.!$G$20:$G$21</definedName>
    <definedName name="Data_s81">доходы!$H$31:$H$49</definedName>
    <definedName name="Data_s82">расходы!$H$8:$H$52</definedName>
    <definedName name="Data_s83">источники_финанс.!$H$9:$H$10</definedName>
    <definedName name="Data_s84">источники_финанс.!$H$13:$H$14</definedName>
    <definedName name="Data_s91">доходы!$I$31:$I$49</definedName>
    <definedName name="Data_s92">расходы!$I$8:$I$52</definedName>
    <definedName name="Data_s93">источники_финанс.!$I$9:$I$10</definedName>
    <definedName name="Data_s94">источники_финанс.!$I$13:$I$14</definedName>
    <definedName name="Data_Sells">#REF!</definedName>
    <definedName name="Data_SGU">#REF!</definedName>
    <definedName name="Data_Sheet010">доходы!$A$31:$I$49</definedName>
    <definedName name="Data_Sheet200">расходы!$A$8:$K$52</definedName>
    <definedName name="Data_Sheet520">источники_финанс.!$A$9:$I$10</definedName>
    <definedName name="Data_Sheet710">источники_финанс.!$A$17:$I$18</definedName>
    <definedName name="Data_Sheet720">источники_финанс.!$A$20:$I$21</definedName>
    <definedName name="Data_sign">#REF!</definedName>
    <definedName name="Data_Spr1">#REF!</definedName>
    <definedName name="Data_TORG">#REF!</definedName>
    <definedName name="Data_VD">#REF!</definedName>
    <definedName name="Data_VIR">#REF!</definedName>
    <definedName name="Data_VIV">#REF!</definedName>
    <definedName name="Data_VR">#REF!</definedName>
    <definedName name="DataForLoad">#REF!</definedName>
    <definedName name="DataName">#REF!</definedName>
    <definedName name="DataSpravka">#REF!</definedName>
    <definedName name="GLB">источники_финанс.!$D$32</definedName>
    <definedName name="Kod_BSR">доходы!$A$5</definedName>
    <definedName name="Kod_DK">доходы!$A$8</definedName>
    <definedName name="Kod_EI">доходы!$I$23</definedName>
    <definedName name="Kod_GL">доходы!$I$20</definedName>
    <definedName name="Kod_KPL">доходы!$A$9</definedName>
    <definedName name="Kod_MODdata">доходы!$A$4</definedName>
    <definedName name="Kod_OKATO">доходы!$I$21</definedName>
    <definedName name="Kod_OKPO">доходы!$I$18</definedName>
    <definedName name="Kod_ORG1">доходы!$A$7</definedName>
    <definedName name="Kod_OTD">доходы!$A$3</definedName>
    <definedName name="Kod_REG">доходы!$A$6</definedName>
    <definedName name="Kod_RP">доходы!$A$12</definedName>
    <definedName name="Kod_STOPdata">доходы!$I$16</definedName>
    <definedName name="Kod_Type">доходы!$E$1</definedName>
    <definedName name="Naim_GLB">источники_финанс.!$A$32</definedName>
    <definedName name="Naim_MODdata">источники_финанс.!$A$34</definedName>
    <definedName name="Naim_RPFS">источники_финанс.!$F$30</definedName>
    <definedName name="Naim_RUK">источники_финанс.!$A$30</definedName>
    <definedName name="Naim_STOPdata">доходы!$D$16</definedName>
    <definedName name="Name_BSR">доходы!$B$21</definedName>
    <definedName name="Name_EI">доходы!$B$23</definedName>
    <definedName name="Name_KPL">доходы!$A$10</definedName>
    <definedName name="Name_OTD">доходы!$B$19</definedName>
    <definedName name="Name_Spr">#REF!</definedName>
    <definedName name="RPFS">источники_финанс.!$I$30</definedName>
    <definedName name="RUK">источники_финанс.!$D$30</definedName>
    <definedName name="ss01043811105031016000120a">доходы!$D$32</definedName>
    <definedName name="ss01043811105031016000120b">доходы!$E$32</definedName>
    <definedName name="ss01043811105031016000120c">доходы!$F$32</definedName>
    <definedName name="ss01043811105031016000120d">доходы!$G$32</definedName>
    <definedName name="ss01043811105031016000120e">доходы!$H$32</definedName>
    <definedName name="ss01043811105031016000120f">доходы!$I$32</definedName>
    <definedName name="ss01043811105321016000120a">доходы!$D$33</definedName>
    <definedName name="ss01043811105321016000120b">доходы!$E$33</definedName>
    <definedName name="ss01043811105321016000120c">доходы!$F$33</definedName>
    <definedName name="ss01043811105321016000120d">доходы!$G$33</definedName>
    <definedName name="ss01043811105321016000120e">доходы!$H$33</definedName>
    <definedName name="ss01043811105321016000120f">доходы!$I$33</definedName>
    <definedName name="ss01043811109041016100120a">доходы!$D$34</definedName>
    <definedName name="ss01043811109041016100120b">доходы!$E$34</definedName>
    <definedName name="ss01043811109041016100120c">доходы!$F$34</definedName>
    <definedName name="ss01043811109041016100120d">доходы!$G$34</definedName>
    <definedName name="ss01043811109041016100120e">доходы!$H$34</definedName>
    <definedName name="ss01043811109041016100120f">доходы!$I$34</definedName>
    <definedName name="ss01043811109041016200120a">доходы!$D$35</definedName>
    <definedName name="ss01043811109041016200120b">доходы!$E$35</definedName>
    <definedName name="ss01043811109041016200120c">доходы!$F$35</definedName>
    <definedName name="ss01043811109041016200120d">доходы!$G$35</definedName>
    <definedName name="ss01043811109041016200120e">доходы!$H$35</definedName>
    <definedName name="ss01043811109041016200120f">доходы!$I$35</definedName>
    <definedName name="ss01043811302061016000130a">доходы!$D$36</definedName>
    <definedName name="ss01043811302061016000130b">доходы!$E$36</definedName>
    <definedName name="ss01043811302061016000130c">доходы!$F$36</definedName>
    <definedName name="ss01043811302061016000130d">доходы!$G$36</definedName>
    <definedName name="ss01043811302061016000130e">доходы!$H$36</definedName>
    <definedName name="ss01043811302061016000130f">доходы!$I$36</definedName>
    <definedName name="ss01043811302991016000130a">доходы!$D$37</definedName>
    <definedName name="ss01043811302991016000130b">доходы!$E$37</definedName>
    <definedName name="ss01043811302991016000130c">доходы!$F$37</definedName>
    <definedName name="ss01043811302991016000130d">доходы!$G$37</definedName>
    <definedName name="ss01043811302991016000130e">доходы!$H$37</definedName>
    <definedName name="ss01043811302991016000130f">доходы!$I$37</definedName>
    <definedName name="ss01043811402013016000440a">доходы!$D$38</definedName>
    <definedName name="ss01043811402013016000440b">доходы!$E$38</definedName>
    <definedName name="ss01043811402013016000440c">доходы!$F$38</definedName>
    <definedName name="ss01043811402013016000440d">доходы!$G$38</definedName>
    <definedName name="ss01043811402013016000440e">доходы!$H$38</definedName>
    <definedName name="ss01043811402013016000440f">доходы!$I$38</definedName>
    <definedName name="ss01043811402019016000410a">доходы!$D$39</definedName>
    <definedName name="ss01043811402019016000410b">доходы!$E$39</definedName>
    <definedName name="ss01043811402019016000410c">доходы!$F$39</definedName>
    <definedName name="ss01043811402019016000410d">доходы!$G$39</definedName>
    <definedName name="ss01043811402019016000410e">доходы!$H$39</definedName>
    <definedName name="ss01043811402019016000410f">доходы!$I$39</definedName>
    <definedName name="ss01043811402019016000440a">доходы!$D$40</definedName>
    <definedName name="ss01043811402019016000440b">доходы!$E$40</definedName>
    <definedName name="ss01043811402019016000440c">доходы!$F$40</definedName>
    <definedName name="ss01043811402019016000440d">доходы!$G$40</definedName>
    <definedName name="ss01043811402019016000440e">доходы!$H$40</definedName>
    <definedName name="ss01043811402019016000440f">доходы!$I$40</definedName>
    <definedName name="ss01043811607010019000140a">доходы!$D$41</definedName>
    <definedName name="ss01043811607010019000140b">доходы!$E$41</definedName>
    <definedName name="ss01043811607010019000140c">доходы!$F$41</definedName>
    <definedName name="ss01043811607010019000140d">доходы!$G$41</definedName>
    <definedName name="ss01043811607010019000140e">доходы!$H$41</definedName>
    <definedName name="ss01043811607010019000140f">доходы!$I$41</definedName>
    <definedName name="ss01043811607090019000140a">доходы!$D$42</definedName>
    <definedName name="ss01043811607090019000140b">доходы!$E$42</definedName>
    <definedName name="ss01043811607090019000140c">доходы!$F$42</definedName>
    <definedName name="ss01043811607090019000140d">доходы!$G$42</definedName>
    <definedName name="ss01043811607090019000140e">доходы!$H$42</definedName>
    <definedName name="ss01043811607090019000140f">доходы!$I$42</definedName>
    <definedName name="ss01043811610012019000140a">доходы!$D$43</definedName>
    <definedName name="ss01043811610012019000140b">доходы!$E$43</definedName>
    <definedName name="ss01043811610012019000140c">доходы!$F$43</definedName>
    <definedName name="ss01043811610012019000140d">доходы!$G$43</definedName>
    <definedName name="ss01043811610012019000140e">доходы!$H$43</definedName>
    <definedName name="ss01043811610012019000140f">доходы!$I$43</definedName>
    <definedName name="ss01043811610013019000140a">доходы!$D$44</definedName>
    <definedName name="ss01043811610013019000140b">доходы!$E$44</definedName>
    <definedName name="ss01043811610013019000140c">доходы!$F$44</definedName>
    <definedName name="ss01043811610013019000140d">доходы!$G$44</definedName>
    <definedName name="ss01043811610013019000140e">доходы!$H$44</definedName>
    <definedName name="ss01043811610013019000140f">доходы!$I$44</definedName>
    <definedName name="ss01043811610051019000140a">доходы!$D$45</definedName>
    <definedName name="ss01043811610051019000140b">доходы!$E$45</definedName>
    <definedName name="ss01043811610051019000140c">доходы!$F$45</definedName>
    <definedName name="ss01043811610051019000140d">доходы!$G$45</definedName>
    <definedName name="ss01043811610051019000140e">доходы!$H$45</definedName>
    <definedName name="ss01043811610051019000140f">доходы!$I$45</definedName>
    <definedName name="ss01043811610071019000140a">доходы!$D$46</definedName>
    <definedName name="ss01043811610071019000140b">доходы!$E$46</definedName>
    <definedName name="ss01043811610071019000140c">доходы!$F$46</definedName>
    <definedName name="ss01043811610071019000140d">доходы!$G$46</definedName>
    <definedName name="ss01043811610071019000140e">доходы!$H$46</definedName>
    <definedName name="ss01043811610071019000140f">доходы!$I$46</definedName>
    <definedName name="ss01043811610121010001140a">доходы!$D$47</definedName>
    <definedName name="ss01043811610121010001140b">доходы!$E$47</definedName>
    <definedName name="ss01043811610121010001140c">доходы!$F$47</definedName>
    <definedName name="ss01043811610121010001140d">доходы!$G$47</definedName>
    <definedName name="ss01043811610121010001140e">доходы!$H$47</definedName>
    <definedName name="ss01043811610121010001140f">доходы!$I$47</definedName>
    <definedName name="ss01043811705010016000180a">доходы!$D$48</definedName>
    <definedName name="ss01043811705010016000180b">доходы!$E$48</definedName>
    <definedName name="ss01043811705010016000180c">доходы!$F$48</definedName>
    <definedName name="ss01043811705010016000180d">доходы!$G$48</definedName>
    <definedName name="ss01043811705010016000180e">доходы!$H$48</definedName>
    <definedName name="ss01043811705010016000180f">доходы!$I$48</definedName>
    <definedName name="ss010a">доходы!$D$29</definedName>
    <definedName name="ss010b">доходы!$E$29</definedName>
    <definedName name="ss010c">доходы!$F$29</definedName>
    <definedName name="ss010d">доходы!$G$29</definedName>
    <definedName name="ss010e">доходы!$H$29</definedName>
    <definedName name="ss010f">доходы!$I$29</definedName>
    <definedName name="ss20043801059040090012121a">расходы!$D$9</definedName>
    <definedName name="ss20043801059040090012121b">расходы!$E$9</definedName>
    <definedName name="ss20043801059040090012121c">расходы!$F$9</definedName>
    <definedName name="ss20043801059040090012121d">расходы!$G$9</definedName>
    <definedName name="ss20043801059040090012121e">расходы!$H$9</definedName>
    <definedName name="ss20043801059040090012121f">расходы!$I$9</definedName>
    <definedName name="ss20043801059040090012121g">расходы!$J$9</definedName>
    <definedName name="ss20043801059040090012121h">расходы!$K$9</definedName>
    <definedName name="ss20043801059040090012129a">расходы!$D$10</definedName>
    <definedName name="ss20043801059040090012129b">расходы!$E$10</definedName>
    <definedName name="ss20043801059040090012129c">расходы!$F$10</definedName>
    <definedName name="ss20043801059040090012129d">расходы!$G$10</definedName>
    <definedName name="ss20043801059040090012129e">расходы!$H$10</definedName>
    <definedName name="ss20043801059040090012129f">расходы!$I$10</definedName>
    <definedName name="ss20043801059040090012129g">расходы!$J$10</definedName>
    <definedName name="ss20043801059040090012129h">расходы!$K$10</definedName>
    <definedName name="ss20043801059050090012121a">расходы!$D$11</definedName>
    <definedName name="ss20043801059050090012121b">расходы!$E$11</definedName>
    <definedName name="ss20043801059050090012121c">расходы!$F$11</definedName>
    <definedName name="ss20043801059050090012121d">расходы!$G$11</definedName>
    <definedName name="ss20043801059050090012121e">расходы!$H$11</definedName>
    <definedName name="ss20043801059050090012121f">расходы!$I$11</definedName>
    <definedName name="ss20043801059050090012121g">расходы!$J$11</definedName>
    <definedName name="ss20043801059050090012121h">расходы!$K$11</definedName>
    <definedName name="ss20043801059050090012129a">расходы!$D$12</definedName>
    <definedName name="ss20043801059050090012129b">расходы!$E$12</definedName>
    <definedName name="ss20043801059050090012129c">расходы!$F$12</definedName>
    <definedName name="ss20043801059050090012129d">расходы!$G$12</definedName>
    <definedName name="ss20043801059050090012129e">расходы!$H$12</definedName>
    <definedName name="ss20043801059050090012129f">расходы!$I$12</definedName>
    <definedName name="ss20043801059050090012129g">расходы!$J$12</definedName>
    <definedName name="ss20043801059050090012129h">расходы!$K$12</definedName>
    <definedName name="ss20043801059050090019122a">расходы!$D$13</definedName>
    <definedName name="ss20043801059050090019122b">расходы!$E$13</definedName>
    <definedName name="ss20043801059050090019122c">расходы!$F$13</definedName>
    <definedName name="ss20043801059050090019122d">расходы!$G$13</definedName>
    <definedName name="ss20043801059050090019122e">расходы!$H$13</definedName>
    <definedName name="ss20043801059050090019122f">расходы!$I$13</definedName>
    <definedName name="ss20043801059050090019122g">расходы!$J$13</definedName>
    <definedName name="ss20043801059050090019122h">расходы!$K$13</definedName>
    <definedName name="ss20043801059050090019244a">расходы!$D$14</definedName>
    <definedName name="ss20043801059050090019244b">расходы!$E$14</definedName>
    <definedName name="ss20043801059050090019244c">расходы!$F$14</definedName>
    <definedName name="ss20043801059050090019244d">расходы!$G$14</definedName>
    <definedName name="ss20043801059050090019244e">расходы!$H$14</definedName>
    <definedName name="ss20043801059050090019244f">расходы!$I$14</definedName>
    <definedName name="ss20043801059050090019244g">расходы!$J$14</definedName>
    <definedName name="ss20043801059050090019244h">расходы!$K$14</definedName>
    <definedName name="ss20043801059050090019360a">расходы!$D$15</definedName>
    <definedName name="ss20043801059050090019360b">расходы!$E$15</definedName>
    <definedName name="ss20043801059050090019360c">расходы!$F$15</definedName>
    <definedName name="ss20043801059050090019360d">расходы!$G$15</definedName>
    <definedName name="ss20043801059050090019360e">расходы!$H$15</definedName>
    <definedName name="ss20043801059050090019360f">расходы!$I$15</definedName>
    <definedName name="ss20043801059050090019360g">расходы!$J$15</definedName>
    <definedName name="ss20043801059050090019360h">расходы!$K$15</definedName>
    <definedName name="ss20043801059050090020242a">расходы!$D$16</definedName>
    <definedName name="ss20043801059050090020242b">расходы!$E$16</definedName>
    <definedName name="ss20043801059050090020242c">расходы!$F$16</definedName>
    <definedName name="ss20043801059050090020242d">расходы!$G$16</definedName>
    <definedName name="ss20043801059050090020242e">расходы!$H$16</definedName>
    <definedName name="ss20043801059050090020242f">расходы!$I$16</definedName>
    <definedName name="ss20043801059050090020242g">расходы!$J$16</definedName>
    <definedName name="ss20043801059050090020242h">расходы!$K$16</definedName>
    <definedName name="ss20043801059050090020244a">расходы!$D$17</definedName>
    <definedName name="ss20043801059050090020244b">расходы!$E$17</definedName>
    <definedName name="ss20043801059050090020244c">расходы!$F$17</definedName>
    <definedName name="ss20043801059050090020244d">расходы!$G$17</definedName>
    <definedName name="ss20043801059050090020244e">расходы!$H$17</definedName>
    <definedName name="ss20043801059050090020244f">расходы!$I$17</definedName>
    <definedName name="ss20043801059050090020244g">расходы!$J$17</definedName>
    <definedName name="ss20043801059050090020244h">расходы!$K$17</definedName>
    <definedName name="ss20043801059050090020851a">расходы!$D$18</definedName>
    <definedName name="ss20043801059050090020851b">расходы!$E$18</definedName>
    <definedName name="ss20043801059050090020851c">расходы!$F$18</definedName>
    <definedName name="ss20043801059050090020851d">расходы!$G$18</definedName>
    <definedName name="ss20043801059050090020851e">расходы!$H$18</definedName>
    <definedName name="ss20043801059050090020851f">расходы!$I$18</definedName>
    <definedName name="ss20043801059050090020851g">расходы!$J$18</definedName>
    <definedName name="ss20043801059050090020851h">расходы!$K$18</definedName>
    <definedName name="ss20043801059050090020852a">расходы!$D$19</definedName>
    <definedName name="ss20043801059050090020852b">расходы!$E$19</definedName>
    <definedName name="ss20043801059050090020852c">расходы!$F$19</definedName>
    <definedName name="ss20043801059050090020852d">расходы!$G$19</definedName>
    <definedName name="ss20043801059050090020852e">расходы!$H$19</definedName>
    <definedName name="ss20043801059050090020852f">расходы!$I$19</definedName>
    <definedName name="ss20043801059050090020852g">расходы!$J$19</definedName>
    <definedName name="ss20043801059050090020852h">расходы!$K$19</definedName>
    <definedName name="ss20043801059050090071244a">расходы!$D$20</definedName>
    <definedName name="ss20043801059050090071244b">расходы!$E$20</definedName>
    <definedName name="ss20043801059050090071244c">расходы!$F$20</definedName>
    <definedName name="ss20043801059050090071244d">расходы!$G$20</definedName>
    <definedName name="ss20043801059050090071244e">расходы!$H$20</definedName>
    <definedName name="ss20043801059050090071244f">расходы!$I$20</definedName>
    <definedName name="ss20043801059050090071244g">расходы!$J$20</definedName>
    <definedName name="ss20043801059050090071244h">расходы!$K$20</definedName>
    <definedName name="ss20043801059050090071247a">расходы!$D$21</definedName>
    <definedName name="ss20043801059050090071247b">расходы!$E$21</definedName>
    <definedName name="ss20043801059050090071247c">расходы!$F$21</definedName>
    <definedName name="ss20043801059050090071247d">расходы!$G$21</definedName>
    <definedName name="ss20043801059050090071247e">расходы!$H$21</definedName>
    <definedName name="ss20043801059050090071247f">расходы!$I$21</definedName>
    <definedName name="ss20043801059050090071247g">расходы!$J$21</definedName>
    <definedName name="ss20043801059050090071247h">расходы!$K$21</definedName>
    <definedName name="ss20043801059050093987122a">расходы!$D$22</definedName>
    <definedName name="ss20043801059050093987122b">расходы!$E$22</definedName>
    <definedName name="ss20043801059050093987122c">расходы!$F$22</definedName>
    <definedName name="ss20043801059050093987122d">расходы!$G$22</definedName>
    <definedName name="ss20043801059050093987122e">расходы!$H$22</definedName>
    <definedName name="ss20043801059050093987122f">расходы!$I$22</definedName>
    <definedName name="ss20043801059050093987122g">расходы!$J$22</definedName>
    <definedName name="ss20043801059050093987122h">расходы!$K$22</definedName>
    <definedName name="ss20043801059060090012121a">расходы!$D$23</definedName>
    <definedName name="ss20043801059060090012121b">расходы!$E$23</definedName>
    <definedName name="ss20043801059060090012121c">расходы!$F$23</definedName>
    <definedName name="ss20043801059060090012121d">расходы!$G$23</definedName>
    <definedName name="ss20043801059060090012121e">расходы!$H$23</definedName>
    <definedName name="ss20043801059060090012121f">расходы!$I$23</definedName>
    <definedName name="ss20043801059060090012121g">расходы!$J$23</definedName>
    <definedName name="ss20043801059060090012121h">расходы!$K$23</definedName>
    <definedName name="ss20043801059060090012129a">расходы!$D$24</definedName>
    <definedName name="ss20043801059060090012129b">расходы!$E$24</definedName>
    <definedName name="ss20043801059060090012129c">расходы!$F$24</definedName>
    <definedName name="ss20043801059060090012129d">расходы!$G$24</definedName>
    <definedName name="ss20043801059060090012129e">расходы!$H$24</definedName>
    <definedName name="ss20043801059060090012129f">расходы!$I$24</definedName>
    <definedName name="ss20043801059060090012129g">расходы!$J$24</definedName>
    <definedName name="ss20043801059060090012129h">расходы!$K$24</definedName>
    <definedName name="ss20043801059090090019122a">расходы!$D$25</definedName>
    <definedName name="ss20043801059090090019122b">расходы!$E$25</definedName>
    <definedName name="ss20043801059090090019122c">расходы!$F$25</definedName>
    <definedName name="ss20043801059090090019122d">расходы!$G$25</definedName>
    <definedName name="ss20043801059090090019122e">расходы!$H$25</definedName>
    <definedName name="ss20043801059090090019122f">расходы!$I$25</definedName>
    <definedName name="ss20043801059090090019122g">расходы!$J$25</definedName>
    <definedName name="ss20043801059090090019122h">расходы!$K$25</definedName>
    <definedName name="ss20043801059090090019123a">расходы!$D$26</definedName>
    <definedName name="ss20043801059090090019123b">расходы!$E$26</definedName>
    <definedName name="ss20043801059090090019123c">расходы!$F$26</definedName>
    <definedName name="ss20043801059090090019123d">расходы!$G$26</definedName>
    <definedName name="ss20043801059090090019123e">расходы!$H$26</definedName>
    <definedName name="ss20043801059090090019123f">расходы!$I$26</definedName>
    <definedName name="ss20043801059090090019123g">расходы!$J$26</definedName>
    <definedName name="ss20043801059090090019123h">расходы!$K$26</definedName>
    <definedName name="ss20043801059090090019244a">расходы!$D$27</definedName>
    <definedName name="ss20043801059090090019244b">расходы!$E$27</definedName>
    <definedName name="ss20043801059090090019244c">расходы!$F$27</definedName>
    <definedName name="ss20043801059090090019244d">расходы!$G$27</definedName>
    <definedName name="ss20043801059090090019244e">расходы!$H$27</definedName>
    <definedName name="ss20043801059090090019244f">расходы!$I$27</definedName>
    <definedName name="ss20043801059090090019244g">расходы!$J$27</definedName>
    <definedName name="ss20043801059090090019244h">расходы!$K$27</definedName>
    <definedName name="ss20043801059090090019321a">расходы!$D$28</definedName>
    <definedName name="ss20043801059090090019321b">расходы!$E$28</definedName>
    <definedName name="ss20043801059090090019321c">расходы!$F$28</definedName>
    <definedName name="ss20043801059090090019321d">расходы!$G$28</definedName>
    <definedName name="ss20043801059090090019321e">расходы!$H$28</definedName>
    <definedName name="ss20043801059090090019321f">расходы!$I$28</definedName>
    <definedName name="ss20043801059090090019321g">расходы!$J$28</definedName>
    <definedName name="ss20043801059090090019321h">расходы!$K$28</definedName>
    <definedName name="ss20043801059090090019831a">расходы!$D$29</definedName>
    <definedName name="ss20043801059090090019831b">расходы!$E$29</definedName>
    <definedName name="ss20043801059090090019831c">расходы!$F$29</definedName>
    <definedName name="ss20043801059090090019831d">расходы!$G$29</definedName>
    <definedName name="ss20043801059090090019831e">расходы!$H$29</definedName>
    <definedName name="ss20043801059090090019831f">расходы!$I$29</definedName>
    <definedName name="ss20043801059090090019831g">расходы!$J$29</definedName>
    <definedName name="ss20043801059090090019831h">расходы!$K$29</definedName>
    <definedName name="ss20043801059090090020242a">расходы!$D$30</definedName>
    <definedName name="ss20043801059090090020242b">расходы!$E$30</definedName>
    <definedName name="ss20043801059090090020242c">расходы!$F$30</definedName>
    <definedName name="ss20043801059090090020242d">расходы!$G$30</definedName>
    <definedName name="ss20043801059090090020242e">расходы!$H$30</definedName>
    <definedName name="ss20043801059090090020242f">расходы!$I$30</definedName>
    <definedName name="ss20043801059090090020242g">расходы!$J$30</definedName>
    <definedName name="ss20043801059090090020242h">расходы!$K$30</definedName>
    <definedName name="ss20043801059090090020243a">расходы!$D$31</definedName>
    <definedName name="ss20043801059090090020243b">расходы!$E$31</definedName>
    <definedName name="ss20043801059090090020243c">расходы!$F$31</definedName>
    <definedName name="ss20043801059090090020243d">расходы!$G$31</definedName>
    <definedName name="ss20043801059090090020243e">расходы!$H$31</definedName>
    <definedName name="ss20043801059090090020243f">расходы!$I$31</definedName>
    <definedName name="ss20043801059090090020243g">расходы!$J$31</definedName>
    <definedName name="ss20043801059090090020243h">расходы!$K$31</definedName>
    <definedName name="ss20043801059090090020244a">расходы!$D$32</definedName>
    <definedName name="ss20043801059090090020244b">расходы!$E$32</definedName>
    <definedName name="ss20043801059090090020244c">расходы!$F$32</definedName>
    <definedName name="ss20043801059090090020244d">расходы!$G$32</definedName>
    <definedName name="ss20043801059090090020244e">расходы!$H$32</definedName>
    <definedName name="ss20043801059090090020244f">расходы!$I$32</definedName>
    <definedName name="ss20043801059090090020244g">расходы!$J$32</definedName>
    <definedName name="ss20043801059090090020244h">расходы!$K$32</definedName>
    <definedName name="ss20043801059090090020831a">расходы!$D$33</definedName>
    <definedName name="ss20043801059090090020831b">расходы!$E$33</definedName>
    <definedName name="ss20043801059090090020831c">расходы!$F$33</definedName>
    <definedName name="ss20043801059090090020831d">расходы!$G$33</definedName>
    <definedName name="ss20043801059090090020831e">расходы!$H$33</definedName>
    <definedName name="ss20043801059090090020831f">расходы!$I$33</definedName>
    <definedName name="ss20043801059090090020831g">расходы!$J$33</definedName>
    <definedName name="ss20043801059090090020831h">расходы!$K$33</definedName>
    <definedName name="ss20043801059090090020851a">расходы!$D$34</definedName>
    <definedName name="ss20043801059090090020851b">расходы!$E$34</definedName>
    <definedName name="ss20043801059090090020851c">расходы!$F$34</definedName>
    <definedName name="ss20043801059090090020851d">расходы!$G$34</definedName>
    <definedName name="ss20043801059090090020851e">расходы!$H$34</definedName>
    <definedName name="ss20043801059090090020851f">расходы!$I$34</definedName>
    <definedName name="ss20043801059090090020851g">расходы!$J$34</definedName>
    <definedName name="ss20043801059090090020851h">расходы!$K$34</definedName>
    <definedName name="ss20043801059090090020852a">расходы!$D$35</definedName>
    <definedName name="ss20043801059090090020852b">расходы!$E$35</definedName>
    <definedName name="ss20043801059090090020852c">расходы!$F$35</definedName>
    <definedName name="ss20043801059090090020852d">расходы!$G$35</definedName>
    <definedName name="ss20043801059090090020852e">расходы!$H$35</definedName>
    <definedName name="ss20043801059090090020852f">расходы!$I$35</definedName>
    <definedName name="ss20043801059090090020852g">расходы!$J$35</definedName>
    <definedName name="ss20043801059090090020852h">расходы!$K$35</definedName>
    <definedName name="ss20043801059090090061123a">расходы!$D$36</definedName>
    <definedName name="ss20043801059090090061123b">расходы!$E$36</definedName>
    <definedName name="ss20043801059090090061123c">расходы!$F$36</definedName>
    <definedName name="ss20043801059090090061123d">расходы!$G$36</definedName>
    <definedName name="ss20043801059090090061123e">расходы!$H$36</definedName>
    <definedName name="ss20043801059090090061123f">расходы!$I$36</definedName>
    <definedName name="ss20043801059090090061123g">расходы!$J$36</definedName>
    <definedName name="ss20043801059090090061123h">расходы!$K$36</definedName>
    <definedName name="ss20043801059090090061244a">расходы!$D$37</definedName>
    <definedName name="ss20043801059090090061244b">расходы!$E$37</definedName>
    <definedName name="ss20043801059090090061244c">расходы!$F$37</definedName>
    <definedName name="ss20043801059090090061244d">расходы!$G$37</definedName>
    <definedName name="ss20043801059090090061244e">расходы!$H$37</definedName>
    <definedName name="ss20043801059090090061244f">расходы!$I$37</definedName>
    <definedName name="ss20043801059090090061244g">расходы!$J$37</definedName>
    <definedName name="ss20043801059090090061244h">расходы!$K$37</definedName>
    <definedName name="ss20043801059090090062123a">расходы!$D$38</definedName>
    <definedName name="ss20043801059090090062123b">расходы!$E$38</definedName>
    <definedName name="ss20043801059090090062123c">расходы!$F$38</definedName>
    <definedName name="ss20043801059090090062123d">расходы!$G$38</definedName>
    <definedName name="ss20043801059090090062123e">расходы!$H$38</definedName>
    <definedName name="ss20043801059090090062123f">расходы!$I$38</definedName>
    <definedName name="ss20043801059090090062123g">расходы!$J$38</definedName>
    <definedName name="ss20043801059090090062123h">расходы!$K$38</definedName>
    <definedName name="ss20043801059090090062244a">расходы!$D$39</definedName>
    <definedName name="ss20043801059090090062244b">расходы!$E$39</definedName>
    <definedName name="ss20043801059090090062244c">расходы!$F$39</definedName>
    <definedName name="ss20043801059090090062244d">расходы!$G$39</definedName>
    <definedName name="ss20043801059090090062244e">расходы!$H$39</definedName>
    <definedName name="ss20043801059090090062244f">расходы!$I$39</definedName>
    <definedName name="ss20043801059090090062244g">расходы!$J$39</definedName>
    <definedName name="ss20043801059090090062244h">расходы!$K$39</definedName>
    <definedName name="ss20043801059090090071244a">расходы!$D$40</definedName>
    <definedName name="ss20043801059090090071244b">расходы!$E$40</definedName>
    <definedName name="ss20043801059090090071244c">расходы!$F$40</definedName>
    <definedName name="ss20043801059090090071244d">расходы!$G$40</definedName>
    <definedName name="ss20043801059090090071244e">расходы!$H$40</definedName>
    <definedName name="ss20043801059090090071244f">расходы!$I$40</definedName>
    <definedName name="ss20043801059090090071244g">расходы!$J$40</definedName>
    <definedName name="ss20043801059090090071244h">расходы!$K$40</definedName>
    <definedName name="ss20043801059090090071247a">расходы!$D$41</definedName>
    <definedName name="ss20043801059090090071247b">расходы!$E$41</definedName>
    <definedName name="ss20043801059090090071247c">расходы!$F$41</definedName>
    <definedName name="ss20043801059090090071247d">расходы!$G$41</definedName>
    <definedName name="ss20043801059090090071247e">расходы!$H$41</definedName>
    <definedName name="ss20043801059090090071247f">расходы!$I$41</definedName>
    <definedName name="ss20043801059090090071247g">расходы!$J$41</definedName>
    <definedName name="ss20043801059090090071247h">расходы!$K$41</definedName>
    <definedName name="ss20043801059090093966122a">расходы!$D$42</definedName>
    <definedName name="ss20043801059090093966122b">расходы!$E$42</definedName>
    <definedName name="ss20043801059090093966122c">расходы!$F$42</definedName>
    <definedName name="ss20043801059090093966122d">расходы!$G$42</definedName>
    <definedName name="ss20043801059090093966122e">расходы!$H$42</definedName>
    <definedName name="ss20043801059090093966122f">расходы!$I$42</definedName>
    <definedName name="ss20043801059090093966122g">расходы!$J$42</definedName>
    <definedName name="ss20043801059090093966122h">расходы!$K$42</definedName>
    <definedName name="ss20043801059090093966129a">расходы!$D$43</definedName>
    <definedName name="ss20043801059090093966129b">расходы!$E$43</definedName>
    <definedName name="ss20043801059090093966129c">расходы!$F$43</definedName>
    <definedName name="ss20043801059090093966129d">расходы!$G$43</definedName>
    <definedName name="ss20043801059090093966129e">расходы!$H$43</definedName>
    <definedName name="ss20043801059090093966129f">расходы!$I$43</definedName>
    <definedName name="ss20043801059090093966129g">расходы!$J$43</definedName>
    <definedName name="ss20043801059090093966129h">расходы!$K$43</definedName>
    <definedName name="ss20043801059090093974122a">расходы!$D$44</definedName>
    <definedName name="ss20043801059090093974122b">расходы!$E$44</definedName>
    <definedName name="ss20043801059090093974122c">расходы!$F$44</definedName>
    <definedName name="ss20043801059090093974122d">расходы!$G$44</definedName>
    <definedName name="ss20043801059090093974122e">расходы!$H$44</definedName>
    <definedName name="ss20043801059090093974122f">расходы!$I$44</definedName>
    <definedName name="ss20043801059090093974122g">расходы!$J$44</definedName>
    <definedName name="ss20043801059090093974122h">расходы!$K$44</definedName>
    <definedName name="ss20043801059090093974321a">расходы!$D$45</definedName>
    <definedName name="ss20043801059090093974321b">расходы!$E$45</definedName>
    <definedName name="ss20043801059090093974321c">расходы!$F$45</definedName>
    <definedName name="ss20043801059090093974321d">расходы!$G$45</definedName>
    <definedName name="ss20043801059090093974321e">расходы!$H$45</definedName>
    <definedName name="ss20043801059090093974321f">расходы!$I$45</definedName>
    <definedName name="ss20043801059090093974321g">расходы!$J$45</definedName>
    <definedName name="ss20043801059090093974321h">расходы!$K$45</definedName>
    <definedName name="ss20043801059090093987122a">расходы!$D$46</definedName>
    <definedName name="ss20043801059090093987122b">расходы!$E$46</definedName>
    <definedName name="ss20043801059090093987122c">расходы!$F$46</definedName>
    <definedName name="ss20043801059090093987122d">расходы!$G$46</definedName>
    <definedName name="ss20043801059090093987122e">расходы!$H$46</definedName>
    <definedName name="ss20043801059090093987122f">расходы!$I$46</definedName>
    <definedName name="ss20043801059090093987122g">расходы!$J$46</definedName>
    <definedName name="ss20043801059090093987122h">расходы!$K$46</definedName>
    <definedName name="ss20043807059050090019244a">расходы!$D$47</definedName>
    <definedName name="ss20043807059050090019244b">расходы!$E$47</definedName>
    <definedName name="ss20043807059050090019244c">расходы!$F$47</definedName>
    <definedName name="ss20043807059050090019244d">расходы!$G$47</definedName>
    <definedName name="ss20043807059050090019244e">расходы!$H$47</definedName>
    <definedName name="ss20043807059050090019244f">расходы!$I$47</definedName>
    <definedName name="ss20043807059050090019244g">расходы!$J$47</definedName>
    <definedName name="ss20043807059050090019244h">расходы!$K$47</definedName>
    <definedName name="ss20043807059050090020244a">расходы!$D$48</definedName>
    <definedName name="ss20043807059050090020244b">расходы!$E$48</definedName>
    <definedName name="ss20043807059050090020244c">расходы!$F$48</definedName>
    <definedName name="ss20043807059050090020244d">расходы!$G$48</definedName>
    <definedName name="ss20043807059050090020244e">расходы!$H$48</definedName>
    <definedName name="ss20043807059050090020244f">расходы!$I$48</definedName>
    <definedName name="ss20043807059050090020244g">расходы!$J$48</definedName>
    <definedName name="ss20043807059050090020244h">расходы!$K$48</definedName>
    <definedName name="ss20043807059090090020244a">расходы!$D$49</definedName>
    <definedName name="ss20043807059090090020244b">расходы!$E$49</definedName>
    <definedName name="ss20043807059090090020244c">расходы!$F$49</definedName>
    <definedName name="ss20043807059090090020244d">расходы!$G$49</definedName>
    <definedName name="ss20043807059090090020244e">расходы!$H$49</definedName>
    <definedName name="ss20043807059090090020244f">расходы!$I$49</definedName>
    <definedName name="ss20043807059090090020244g">расходы!$J$49</definedName>
    <definedName name="ss20043807059090090020244h">расходы!$K$49</definedName>
    <definedName name="ss20043810019090093895321a">расходы!$D$50</definedName>
    <definedName name="ss20043810019090093895321b">расходы!$E$50</definedName>
    <definedName name="ss20043810019090093895321c">расходы!$F$50</definedName>
    <definedName name="ss20043810019090093895321d">расходы!$G$50</definedName>
    <definedName name="ss20043810019090093895321e">расходы!$H$50</definedName>
    <definedName name="ss20043810019090093895321f">расходы!$I$50</definedName>
    <definedName name="ss20043810019090093895321g">расходы!$J$50</definedName>
    <definedName name="ss20043810019090093895321h">расходы!$K$50</definedName>
    <definedName name="ss20043810019090093895323a">расходы!$D$51</definedName>
    <definedName name="ss20043810019090093895323b">расходы!$E$51</definedName>
    <definedName name="ss20043810019090093895323c">расходы!$F$51</definedName>
    <definedName name="ss20043810019090093895323d">расходы!$G$51</definedName>
    <definedName name="ss20043810019090093895323e">расходы!$H$51</definedName>
    <definedName name="ss20043810019090093895323f">расходы!$I$51</definedName>
    <definedName name="ss20043810019090093895323g">расходы!$J$51</definedName>
    <definedName name="ss20043810019090093895323h">расходы!$K$51</definedName>
    <definedName name="ss200a">расходы!$D$6</definedName>
    <definedName name="ss200b">расходы!$E$6</definedName>
    <definedName name="ss200c">расходы!$F$6</definedName>
    <definedName name="ss200d">расходы!$G$6</definedName>
    <definedName name="ss200e">расходы!$H$6</definedName>
    <definedName name="ss200f">расходы!$I$6</definedName>
    <definedName name="ss200g">расходы!$J$6</definedName>
    <definedName name="ss200h">расходы!$K$6</definedName>
    <definedName name="ss450a">расходы!$D$53</definedName>
    <definedName name="ss450b">расходы!$E$53</definedName>
    <definedName name="ss450c">расходы!$F$53</definedName>
    <definedName name="ss450d">расходы!$G$53</definedName>
    <definedName name="ss450e">расходы!$H$53</definedName>
    <definedName name="ss450f">расходы!$I$53</definedName>
    <definedName name="ss450g">расходы!$J$53</definedName>
    <definedName name="ss450h">расходы!$K$53</definedName>
    <definedName name="ss500a">источники_финанс.!$D$6</definedName>
    <definedName name="ss500b">источники_финанс.!$E$6</definedName>
    <definedName name="ss500c">источники_финанс.!$F$6</definedName>
    <definedName name="ss500d">источники_финанс.!$G$6</definedName>
    <definedName name="ss500e">источники_финанс.!$H$6</definedName>
    <definedName name="ss500f">источники_финанс.!$I$6</definedName>
    <definedName name="ss520a">источники_финанс.!$D$7</definedName>
    <definedName name="ss520b">источники_финанс.!$E$7</definedName>
    <definedName name="ss520c">источники_финанс.!$F$7</definedName>
    <definedName name="ss520d">источники_финанс.!$G$7</definedName>
    <definedName name="ss520e">источники_финанс.!$H$7</definedName>
    <definedName name="ss520f">источники_финанс.!$I$7</definedName>
    <definedName name="ss620a">источники_финанс.!$D$11</definedName>
    <definedName name="ss620b">источники_финанс.!$E$11</definedName>
    <definedName name="ss620c">источники_финанс.!$F$11</definedName>
    <definedName name="ss620d">источники_финанс.!$G$11</definedName>
    <definedName name="ss620e">источники_финанс.!$H$11</definedName>
    <definedName name="ss620f">источники_финанс.!$I$11</definedName>
    <definedName name="ss700a">источники_финанс.!$D$15</definedName>
    <definedName name="ss700b">источники_финанс.!$E$15</definedName>
    <definedName name="ss700c">источники_финанс.!$F$15</definedName>
    <definedName name="ss700d">источники_финанс.!$G$15</definedName>
    <definedName name="ss700e">источники_финанс.!$H$15</definedName>
    <definedName name="ss700f">источники_финанс.!$I$15</definedName>
    <definedName name="ss710a">источники_финанс.!$D$16</definedName>
    <definedName name="ss710b">источники_финанс.!$E$16</definedName>
    <definedName name="ss710c">источники_финанс.!$F$16</definedName>
    <definedName name="ss710d">источники_финанс.!$G$16</definedName>
    <definedName name="ss710e">источники_финанс.!$H$16</definedName>
    <definedName name="ss710f">источники_финанс.!$I$16</definedName>
    <definedName name="ss720a">источники_финанс.!$D$19</definedName>
    <definedName name="ss720b">источники_финанс.!$E$19</definedName>
    <definedName name="ss720c">источники_финанс.!$F$19</definedName>
    <definedName name="ss720d">источники_финанс.!$G$19</definedName>
    <definedName name="ss720e">источники_финанс.!$H$19</definedName>
    <definedName name="ss720f">источники_финанс.!$I$19</definedName>
    <definedName name="ss800a">источники_финанс.!$D$22</definedName>
    <definedName name="ss800b">источники_финанс.!$E$22</definedName>
    <definedName name="ss800c">источники_финанс.!$F$22</definedName>
    <definedName name="ss800d">источники_финанс.!$G$22</definedName>
    <definedName name="ss800e">источники_финанс.!$H$22</definedName>
    <definedName name="ss800f">источники_финанс.!$I$22</definedName>
    <definedName name="ss810a">источники_финанс.!$D$23</definedName>
    <definedName name="ss810b">источники_финанс.!$E$23</definedName>
    <definedName name="ss810c">источники_финанс.!$F$23</definedName>
    <definedName name="ss810d">источники_финанс.!$G$23</definedName>
    <definedName name="ss810e">источники_финанс.!$H$23</definedName>
    <definedName name="ss810f">источники_финанс.!$I$23</definedName>
    <definedName name="ss811a">источники_финанс.!$D$24</definedName>
    <definedName name="ss811b">источники_финанс.!$E$24</definedName>
    <definedName name="ss811c">источники_финанс.!$F$24</definedName>
    <definedName name="ss811d">источники_финанс.!$G$24</definedName>
    <definedName name="ss811e">источники_финанс.!$H$24</definedName>
    <definedName name="ss811f">источники_финанс.!$I$24</definedName>
    <definedName name="ss812a">источники_финанс.!$D$25</definedName>
    <definedName name="ss812b">источники_финанс.!$E$25</definedName>
    <definedName name="ss812c">источники_финанс.!$F$25</definedName>
    <definedName name="ss812d">источники_финанс.!$G$25</definedName>
    <definedName name="ss812e">источники_финанс.!$H$25</definedName>
    <definedName name="ss812f">источники_финанс.!$I$25</definedName>
    <definedName name="ss820a">источники_финанс.!$D$26</definedName>
    <definedName name="ss820b">источники_финанс.!$E$26</definedName>
    <definedName name="ss820c">источники_финанс.!$F$26</definedName>
    <definedName name="ss820d">источники_финанс.!$G$26</definedName>
    <definedName name="ss820e">источники_финанс.!$H$26</definedName>
    <definedName name="ss820f">источники_финанс.!$I$26</definedName>
    <definedName name="ss821a">источники_финанс.!$D$27</definedName>
    <definedName name="ss821b">источники_финанс.!$E$27</definedName>
    <definedName name="ss821c">источники_финанс.!$F$27</definedName>
    <definedName name="ss821d">источники_финанс.!$G$27</definedName>
    <definedName name="ss821e">источники_финанс.!$H$27</definedName>
    <definedName name="ss821f">источники_финанс.!$I$27</definedName>
    <definedName name="ss822a">источники_финанс.!$D$28</definedName>
    <definedName name="ss822b">источники_финанс.!$E$28</definedName>
    <definedName name="ss822c">источники_финанс.!$F$28</definedName>
    <definedName name="ss822d">источники_финанс.!$G$28</definedName>
    <definedName name="ss822e">источники_финанс.!$H$28</definedName>
    <definedName name="ss822f">источники_финанс.!$I$28</definedName>
    <definedName name="TableCodeRep">#REF!</definedName>
    <definedName name="_xlnm.Print_Titles" localSheetId="0">доходы!$28:$28</definedName>
    <definedName name="_xlnm.Print_Titles" localSheetId="2">источники_финанс.!$5:$5</definedName>
    <definedName name="_xlnm.Print_Titles" localSheetId="1">расходы!$5:$5</definedName>
  </definedNames>
  <calcPr calcId="144525"/>
</workbook>
</file>

<file path=xl/calcChain.xml><?xml version="1.0" encoding="utf-8"?>
<calcChain xmlns="http://schemas.openxmlformats.org/spreadsheetml/2006/main">
  <c r="E29" i="4" l="1"/>
  <c r="D29" i="4"/>
  <c r="J51" i="2"/>
  <c r="I51" i="2"/>
  <c r="K51" i="2" s="1"/>
  <c r="J50" i="2"/>
  <c r="I50" i="2"/>
  <c r="K50" i="2"/>
  <c r="J49" i="2"/>
  <c r="I49" i="2"/>
  <c r="K49" i="2" s="1"/>
  <c r="J48" i="2"/>
  <c r="I48" i="2"/>
  <c r="K48" i="2" s="1"/>
  <c r="J47" i="2"/>
  <c r="I47" i="2"/>
  <c r="K47" i="2" s="1"/>
  <c r="J46" i="2"/>
  <c r="I46" i="2"/>
  <c r="K46" i="2"/>
  <c r="J45" i="2"/>
  <c r="I45" i="2"/>
  <c r="K45" i="2" s="1"/>
  <c r="J44" i="2"/>
  <c r="I44" i="2"/>
  <c r="K44" i="2"/>
  <c r="J43" i="2"/>
  <c r="I43" i="2"/>
  <c r="K43" i="2"/>
  <c r="J42" i="2"/>
  <c r="I42" i="2"/>
  <c r="K42" i="2"/>
  <c r="J41" i="2"/>
  <c r="I41" i="2"/>
  <c r="K41" i="2"/>
  <c r="J40" i="2"/>
  <c r="I40" i="2"/>
  <c r="K40" i="2"/>
  <c r="J39" i="2"/>
  <c r="I39" i="2"/>
  <c r="K39" i="2"/>
  <c r="J38" i="2"/>
  <c r="I38" i="2"/>
  <c r="K38" i="2"/>
  <c r="J37" i="2"/>
  <c r="I37" i="2"/>
  <c r="K37" i="2"/>
  <c r="J36" i="2"/>
  <c r="I36" i="2"/>
  <c r="K36" i="2"/>
  <c r="J35" i="2"/>
  <c r="I35" i="2"/>
  <c r="K35" i="2"/>
  <c r="J34" i="2"/>
  <c r="I34" i="2"/>
  <c r="K34" i="2"/>
  <c r="J33" i="2"/>
  <c r="I33" i="2"/>
  <c r="K33" i="2" s="1"/>
  <c r="J32" i="2"/>
  <c r="I32" i="2"/>
  <c r="K32" i="2"/>
  <c r="J31" i="2"/>
  <c r="I31" i="2"/>
  <c r="K31" i="2" s="1"/>
  <c r="J30" i="2"/>
  <c r="I30" i="2"/>
  <c r="K30" i="2"/>
  <c r="J29" i="2"/>
  <c r="I29" i="2"/>
  <c r="K29" i="2"/>
  <c r="J28" i="2"/>
  <c r="I28" i="2"/>
  <c r="K28" i="2"/>
  <c r="J27" i="2"/>
  <c r="I27" i="2"/>
  <c r="K27" i="2"/>
  <c r="J26" i="2"/>
  <c r="I26" i="2"/>
  <c r="K26" i="2"/>
  <c r="J25" i="2"/>
  <c r="I25" i="2"/>
  <c r="K25" i="2"/>
  <c r="J24" i="2"/>
  <c r="I24" i="2"/>
  <c r="K24" i="2"/>
  <c r="J23" i="2"/>
  <c r="I23" i="2"/>
  <c r="K23" i="2"/>
  <c r="J22" i="2"/>
  <c r="I22" i="2"/>
  <c r="K22" i="2"/>
  <c r="J21" i="2"/>
  <c r="I21" i="2"/>
  <c r="K21" i="2"/>
  <c r="J20" i="2"/>
  <c r="I20" i="2"/>
  <c r="K20" i="2"/>
  <c r="J19" i="2"/>
  <c r="I19" i="2"/>
  <c r="K19" i="2"/>
  <c r="J18" i="2"/>
  <c r="I18" i="2"/>
  <c r="K18" i="2"/>
  <c r="J17" i="2"/>
  <c r="I17" i="2"/>
  <c r="K17" i="2" s="1"/>
  <c r="J16" i="2"/>
  <c r="I16" i="2"/>
  <c r="K16" i="2" s="1"/>
  <c r="K6" i="2" s="1"/>
  <c r="J15" i="2"/>
  <c r="I15" i="2"/>
  <c r="K15" i="2"/>
  <c r="J14" i="2"/>
  <c r="I14" i="2"/>
  <c r="K14" i="2"/>
  <c r="J13" i="2"/>
  <c r="I13" i="2"/>
  <c r="K13" i="2"/>
  <c r="J12" i="2"/>
  <c r="I12" i="2"/>
  <c r="K12" i="2"/>
  <c r="J11" i="2"/>
  <c r="I11" i="2"/>
  <c r="K11" i="2"/>
  <c r="J10" i="2"/>
  <c r="I10" i="2"/>
  <c r="K10" i="2"/>
  <c r="J9" i="2"/>
  <c r="I9" i="2"/>
  <c r="K9" i="2"/>
  <c r="I48" i="4"/>
  <c r="H48" i="4"/>
  <c r="I47" i="4"/>
  <c r="H47" i="4"/>
  <c r="I46" i="4"/>
  <c r="H46" i="4"/>
  <c r="I45" i="4"/>
  <c r="H45" i="4"/>
  <c r="I44" i="4"/>
  <c r="H44" i="4"/>
  <c r="I43" i="4"/>
  <c r="H43" i="4"/>
  <c r="I42" i="4"/>
  <c r="H42" i="4"/>
  <c r="I41" i="4"/>
  <c r="H41" i="4"/>
  <c r="I40" i="4"/>
  <c r="H40" i="4"/>
  <c r="I39" i="4"/>
  <c r="H39" i="4"/>
  <c r="I38" i="4"/>
  <c r="H38" i="4"/>
  <c r="I37" i="4"/>
  <c r="H37" i="4"/>
  <c r="I36" i="4"/>
  <c r="H36" i="4"/>
  <c r="I35" i="4"/>
  <c r="H35" i="4"/>
  <c r="I34" i="4"/>
  <c r="H34" i="4"/>
  <c r="I33" i="4"/>
  <c r="H33" i="4"/>
  <c r="I32" i="4"/>
  <c r="H32" i="4"/>
  <c r="I31" i="4"/>
  <c r="I49" i="4"/>
  <c r="J8" i="2"/>
  <c r="I14" i="3"/>
  <c r="I13" i="3"/>
  <c r="I10" i="3"/>
  <c r="I9" i="3"/>
  <c r="J52" i="2"/>
  <c r="K52" i="2"/>
  <c r="K8" i="2"/>
  <c r="D16" i="3"/>
  <c r="D15" i="3" s="1"/>
  <c r="D19" i="3"/>
  <c r="H20" i="3"/>
  <c r="H21" i="3"/>
  <c r="H17" i="3"/>
  <c r="H18" i="3"/>
  <c r="G19" i="3"/>
  <c r="F19" i="3"/>
  <c r="F16" i="3"/>
  <c r="H16" i="3"/>
  <c r="G16" i="3"/>
  <c r="D11" i="3"/>
  <c r="D7" i="3"/>
  <c r="I7" i="3"/>
  <c r="H13" i="3"/>
  <c r="H14" i="3"/>
  <c r="H9" i="3"/>
  <c r="H10" i="3"/>
  <c r="E7" i="3"/>
  <c r="E11" i="3"/>
  <c r="F7" i="3"/>
  <c r="F11" i="3"/>
  <c r="F23" i="3"/>
  <c r="F26" i="3"/>
  <c r="G7" i="3"/>
  <c r="G11" i="3"/>
  <c r="G26" i="3"/>
  <c r="H26" i="3"/>
  <c r="H31" i="4"/>
  <c r="H49" i="4"/>
  <c r="I8" i="2"/>
  <c r="I52" i="2"/>
  <c r="H27" i="3"/>
  <c r="H28" i="3"/>
  <c r="E6" i="2"/>
  <c r="F6" i="2"/>
  <c r="E25" i="3" s="1"/>
  <c r="G6" i="2"/>
  <c r="F29" i="4"/>
  <c r="H6" i="2"/>
  <c r="D6" i="2"/>
  <c r="G29" i="4"/>
  <c r="F15" i="3"/>
  <c r="H53" i="2"/>
  <c r="G53" i="2"/>
  <c r="F22" i="3"/>
  <c r="G22" i="3"/>
  <c r="G6" i="3" s="1"/>
  <c r="G15" i="3"/>
  <c r="H19" i="3"/>
  <c r="H11" i="3"/>
  <c r="F6" i="3"/>
  <c r="I11" i="3"/>
  <c r="F53" i="2"/>
  <c r="E24" i="3"/>
  <c r="J6" i="2"/>
  <c r="H15" i="3"/>
  <c r="I6" i="2"/>
  <c r="H29" i="4"/>
  <c r="H7" i="3"/>
  <c r="I53" i="2"/>
  <c r="H24" i="3"/>
  <c r="D6" i="3" l="1"/>
  <c r="I15" i="3"/>
  <c r="I6" i="3" s="1"/>
  <c r="H25" i="3"/>
  <c r="E23" i="3"/>
  <c r="E22" i="3" l="1"/>
  <c r="H23" i="3"/>
  <c r="E6" i="3" l="1"/>
  <c r="H6" i="3" s="1"/>
  <c r="H22" i="3"/>
</calcChain>
</file>

<file path=xl/sharedStrings.xml><?xml version="1.0" encoding="utf-8"?>
<sst xmlns="http://schemas.openxmlformats.org/spreadsheetml/2006/main" count="294" uniqueCount="205">
  <si>
    <t>КОДЫ</t>
  </si>
  <si>
    <t xml:space="preserve">   Форма по ОКУД</t>
  </si>
  <si>
    <t>на</t>
  </si>
  <si>
    <t xml:space="preserve">Наименование бюджета  </t>
  </si>
  <si>
    <t>по ОКПО</t>
  </si>
  <si>
    <t>по ОКЕИ</t>
  </si>
  <si>
    <t xml:space="preserve"> Дата</t>
  </si>
  <si>
    <t>0503127</t>
  </si>
  <si>
    <t xml:space="preserve"> Наименование показателя</t>
  </si>
  <si>
    <t xml:space="preserve">  Исполнено</t>
  </si>
  <si>
    <t>через банковские счета</t>
  </si>
  <si>
    <t>некассовые операции</t>
  </si>
  <si>
    <t>итого</t>
  </si>
  <si>
    <t>Неисполненные назначения</t>
  </si>
  <si>
    <t>Код строки</t>
  </si>
  <si>
    <t>Доходы бюджета - всего</t>
  </si>
  <si>
    <t>010</t>
  </si>
  <si>
    <t>Расходы бюджета - всего</t>
  </si>
  <si>
    <t>1. Доходы бюджета</t>
  </si>
  <si>
    <t>2. Расходы бюджета</t>
  </si>
  <si>
    <t>Лимиты бюджетных обязательств</t>
  </si>
  <si>
    <t>по ассигнова-ниям</t>
  </si>
  <si>
    <t>по лимитам бюджетных обязательств</t>
  </si>
  <si>
    <t>источники внешнего финансирования бюджета</t>
  </si>
  <si>
    <t>500</t>
  </si>
  <si>
    <t>520</t>
  </si>
  <si>
    <t>620</t>
  </si>
  <si>
    <t>700</t>
  </si>
  <si>
    <t>(подпись)</t>
  </si>
  <si>
    <t>(расшифровка подписи)</t>
  </si>
  <si>
    <t>450</t>
  </si>
  <si>
    <t>предлог перед датой Naim_STOPdata</t>
  </si>
  <si>
    <t>предлог перед датой Naim_MODdata</t>
  </si>
  <si>
    <t>Kod_OTD</t>
  </si>
  <si>
    <t>Kod_MODdata</t>
  </si>
  <si>
    <t xml:space="preserve"> </t>
  </si>
  <si>
    <t xml:space="preserve">   в том числе:</t>
  </si>
  <si>
    <t>710</t>
  </si>
  <si>
    <t>720</t>
  </si>
  <si>
    <t>800</t>
  </si>
  <si>
    <t>810</t>
  </si>
  <si>
    <t>811</t>
  </si>
  <si>
    <t>812</t>
  </si>
  <si>
    <t>820</t>
  </si>
  <si>
    <t>821</t>
  </si>
  <si>
    <t>822</t>
  </si>
  <si>
    <t>Kod_REG</t>
  </si>
  <si>
    <t>Kod_ORG1</t>
  </si>
  <si>
    <t>Kod_RP</t>
  </si>
  <si>
    <t>Kod_DK</t>
  </si>
  <si>
    <t>Kod_KPL</t>
  </si>
  <si>
    <t>Name_KPL</t>
  </si>
  <si>
    <t>Kod_VD</t>
  </si>
  <si>
    <t xml:space="preserve">   (подпись)          (расшифровка подписи)    </t>
  </si>
  <si>
    <t>из них:</t>
  </si>
  <si>
    <t xml:space="preserve">      в том числе:                                                                               источники внутреннего финансирования               бюджета</t>
  </si>
  <si>
    <t xml:space="preserve">Единица измерения:   </t>
  </si>
  <si>
    <t>Изменение остатков средств</t>
  </si>
  <si>
    <t>руб.</t>
  </si>
  <si>
    <t>383</t>
  </si>
  <si>
    <t xml:space="preserve">Периодичность:  </t>
  </si>
  <si>
    <t>Утвержденные бюджетные назначения</t>
  </si>
  <si>
    <t>x</t>
  </si>
  <si>
    <t xml:space="preserve">  Утвержденные бюджетные назначения</t>
  </si>
  <si>
    <t>Kod_BSR</t>
  </si>
  <si>
    <t>Результат исполнения бюджета (дефицит/ профицит)</t>
  </si>
  <si>
    <t>Изменение остатков по расчетам                                                  (стр. 810 + 820)</t>
  </si>
  <si>
    <t xml:space="preserve">        из них:                                                                                                                    увеличение счетов расчетов (дебетовый остаток счета 121002000)</t>
  </si>
  <si>
    <t>уменьшение счетов расчетов (кредитовый остаток счета 130405000)</t>
  </si>
  <si>
    <t>Изменение остатков по внутренним расчетам                        (стр. 821 + 822)</t>
  </si>
  <si>
    <t xml:space="preserve">   в том числе:                                                                                                                                   увеличение остатков по внутренним расчетам</t>
  </si>
  <si>
    <t>уменьшение остатков по внутренним расчетам</t>
  </si>
  <si>
    <t xml:space="preserve">             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</si>
  <si>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</si>
  <si>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Глава по БК</t>
  </si>
  <si>
    <t>Код дохода по бюджетной классификации</t>
  </si>
  <si>
    <t>через финансовые органы</t>
  </si>
  <si>
    <t>Код расхода по бюджетной классификации</t>
  </si>
  <si>
    <t>Код источника финансирования по бюджетной классификации</t>
  </si>
  <si>
    <t>Источники финансирования дефицита бюджета - всего</t>
  </si>
  <si>
    <t>изменение остатков по расчетам с органами, организующими исполнение бюджета                                                       (стр. 811 + 812)</t>
  </si>
  <si>
    <t>Главный распорядитель, распорядитель, получатель бюджетных средств, главный администратор, администратор доходов бюджета,</t>
  </si>
  <si>
    <t xml:space="preserve"> главный администратор, администратор источников финансирования</t>
  </si>
  <si>
    <t>дефицита бюджета</t>
  </si>
  <si>
    <t>3. Источники финансирования дефицита бюджета</t>
  </si>
  <si>
    <t>увеличение остатков средств, всего</t>
  </si>
  <si>
    <t xml:space="preserve">уменьшение остатков средств. всего </t>
  </si>
  <si>
    <t>по ОКТМО</t>
  </si>
  <si>
    <t>месячная, квартальная, годовая</t>
  </si>
  <si>
    <t>438</t>
  </si>
  <si>
    <t>Федеральный бюджет</t>
  </si>
  <si>
    <t>Закупка товаров, работ, услуг в сфере информационно-коммуникационных технологий</t>
  </si>
  <si>
    <t>Закупка товаров, работ, услуг в целях капитального ремонта государственного (муниципального) имущества</t>
  </si>
  <si>
    <t>Прочая закупка товаров, работ и услуг для обеспечения государственных (муниципальных) нужд</t>
  </si>
  <si>
    <t>Закупка энергетических ресурсов</t>
  </si>
  <si>
    <t>Исполнение судебных актов Российской Федерации и мировых соглашений по возмещению причиненного вреда</t>
  </si>
  <si>
    <t>Уплата налога на имущество организаций и земельного налога</t>
  </si>
  <si>
    <t>Уплата прочих налогов, сборов</t>
  </si>
  <si>
    <t>43801059040090012121</t>
  </si>
  <si>
    <t>Фонд оплаты труда государственных (муниципальных) органов</t>
  </si>
  <si>
    <t>43801059040090012129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</si>
  <si>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</si>
  <si>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43801059050090012121</t>
  </si>
  <si>
    <t>Иные выплаты персоналу государственных (муниципальных) органов, за исключением фонда оплаты труда</t>
  </si>
  <si>
    <t>43801059050090012129</t>
  </si>
  <si>
    <t>43801059050090019122</t>
  </si>
  <si>
    <t>43801059050090019244</t>
  </si>
  <si>
    <t>Пособия, компенсации и иные социальные выплаты гражданам, кроме публичных нормативных обязательств</t>
  </si>
  <si>
    <t>43801059050090019360</t>
  </si>
  <si>
    <t>Иные выплаты населению</t>
  </si>
  <si>
    <t>Исполнение судебных актов РФ и мировых соглашений по возмещению причиненного вреда</t>
  </si>
  <si>
    <t>43801059050090020242</t>
  </si>
  <si>
    <t>43801059050090020244</t>
  </si>
  <si>
    <t>Прочая закупка товаров, работ и услуг</t>
  </si>
  <si>
    <t>43801059050090020851</t>
  </si>
  <si>
    <t>43801059050090020852</t>
  </si>
  <si>
    <t>43801059050090071244</t>
  </si>
  <si>
    <t>43801059050090071247</t>
  </si>
  <si>
    <t>43801059050093987122</t>
  </si>
  <si>
    <t>43801059060090012121</t>
  </si>
  <si>
    <t>43801059060090012129</t>
  </si>
  <si>
    <t>43801059090090019122</t>
  </si>
  <si>
    <t>43801059090090019123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</si>
  <si>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</si>
  <si>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43801059090090019244</t>
  </si>
  <si>
    <t>43801059090090019321</t>
  </si>
  <si>
    <t>43801059090090019831</t>
  </si>
  <si>
    <t>43801059090090020242</t>
  </si>
  <si>
    <t>43801059090090020243</t>
  </si>
  <si>
    <t>43801059090090020244</t>
  </si>
  <si>
    <t>43801059090090020831</t>
  </si>
  <si>
    <t>43801059090090020851</t>
  </si>
  <si>
    <t>43801059090090020852</t>
  </si>
  <si>
    <t>43801059090090061123</t>
  </si>
  <si>
    <t>выплаты адвокатам участвующим в судопроизводстве по назначению органов дознания, следствия или суда</t>
  </si>
  <si>
    <t>43801059090090061244</t>
  </si>
  <si>
    <t>Выплата вознаграждения адвокатам</t>
  </si>
  <si>
    <t>43801059090090062123</t>
  </si>
  <si>
    <t>43801059090090062244</t>
  </si>
  <si>
    <t>43801059090090071244</t>
  </si>
  <si>
    <t>43801059090090071247</t>
  </si>
  <si>
    <t>43801059090093966122</t>
  </si>
  <si>
    <t>43801059090093966129</t>
  </si>
  <si>
    <t>43801059090093974122</t>
  </si>
  <si>
    <t>43801059090093974321</t>
  </si>
  <si>
    <t>43801059090093987122</t>
  </si>
  <si>
    <t>43807059050090019244</t>
  </si>
  <si>
    <t>Расходы на обеспечение функций государственных органов, в том числе территориальных органов</t>
  </si>
  <si>
    <t>43807059050090020244</t>
  </si>
  <si>
    <t>43807059090090020244</t>
  </si>
  <si>
    <t>43810019090093895321</t>
  </si>
  <si>
    <t>43810019090093895323</t>
  </si>
  <si>
    <t>Приобретение товаров, работ, услуг в пользу граждан в целях их социального обеспечения</t>
  </si>
  <si>
    <t>43811105031016000120</t>
  </si>
  <si>
    <t>Доходы от сдачи в аренду имущества, находящегося в оперативном управлении федеральных органов гос.власти и созданных ими учреждений (за исключением имущества федеральных бюджетных и автономных учреждений)</t>
  </si>
  <si>
    <t>43811105321016000120</t>
  </si>
  <si>
    <t>Плата за сервитут</t>
  </si>
  <si>
    <t>43811109041016100120</t>
  </si>
  <si>
    <t>Прочие поступления от использования имущества, находящегося в собственности Российской Федерации (за исключением имущества федеральных бюджетных и автономных учреждений, а также имущества федеральных государственных унитарных предприятий, в том числе казенных) (плата, вносимая победителем аукциона в случае приобретения им права заключения государственного контракта для нужд Российской Федерации с федеральными государственными органами)</t>
  </si>
  <si>
    <t>43811109041016200120</t>
  </si>
  <si>
    <t>Прочие поступления от использования имущества, находящегося в собственности Российской Федерации (за исключением имущества федеральных бюджетных и автономных учреждений, а также имущества федеральных государственных унитарных предприятий, в том числе казенных) (иные поступления от использования имущества, находящегося в собственности Российской Федерации, право распоряжения которым в соответствии с законодательством Российской Федерации предоставлено федеральным государственным органам)</t>
  </si>
  <si>
    <t>43811302061016000130</t>
  </si>
  <si>
    <t>Доходы , поступающие в порядке возмещения расходов, понесенных в связи с эксплуатацией федерального имущества ( федеральные государственные органы, Банк России, органы управления государственными внебюджетными фондами РФ)</t>
  </si>
  <si>
    <t>43811302991016000130</t>
  </si>
  <si>
    <t>Прочие доходы от компенсации затрат федерального бюджета (федеральные государственные органы, Банк России, органы управления государственными внебюджетными фондами Российской Федерации)</t>
  </si>
  <si>
    <t>43811402013016000440</t>
  </si>
  <si>
    <t>Доходы от реализации имущества, находящегося в оперативном управлении федеральных учреждений (за исключением имущества  БУ и АУ), в части реализации материальных запасов по указанному имуществу (ФГО, Банк России, органы управления ГВФ РФ)</t>
  </si>
  <si>
    <t>43811402019016000410</t>
  </si>
  <si>
    <t>Доходы от реализации иного имущества, находящегося в федеральной собственности (за исключением имущества федеральных бюджетных и автономных учреждений, а также имущества федеральных государственных унитарных предприятий, в том числе казенных), в части реализации основных средств по указанному имуществу (федеральные государственные органы, Банк России, органы управления государственными внебюджетными фондами Российской Федерации)</t>
  </si>
  <si>
    <t>43811402019016000440</t>
  </si>
  <si>
    <t>Доходы от реализации иного имущества, находящегося в федеральной собственности (за исключением имущества федеральных бюджетных и автономных учреждений, а также имущества федеральных государственных унитарных предприятий, в том числе казенных), в части реализации материальных запасов по указанному имуществу (федеральные государственные органы, Банк России, органы управления государственными внебюджетными фондами Российской Федерации)</t>
  </si>
  <si>
    <t>43811607010019000140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</si>
  <si>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контрактом, заключенным федеральным государственным органом, федеральным казенным учреждением, государственной корпорацией (иные штрафы)</t>
  </si>
  <si>
    <t>43811607090019000140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</si>
  <si>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федеральным  гос. органом, ФКУ, ЦБ РФ, гос.корпорацией (иные штрафы)</t>
  </si>
  <si>
    <t>43811610012019000140</t>
  </si>
  <si>
    <t>Возмещение ущерба при возникновении страховых случаев, когда выгодоприобретателями выступают получатели средств федерального бюджета (иные штрафы)</t>
  </si>
  <si>
    <t>43811610013019000140</t>
  </si>
  <si>
    <t>Возмещение ущерба</t>
  </si>
  <si>
    <t>43811610051019000140</t>
  </si>
  <si>
    <t>Платежи в целях возмещения убытков, причиненных уклонением от заключения с ФГО (ФКУ, гос. корпорацией) гос.контракта, а также иные ден.ср-ва, подлежащие зачислению в ФБ за нарушение закон-ва РФ о контрактной системе в сфере закупок товаров, работ, услуг</t>
  </si>
  <si>
    <t>43811610071019000140</t>
  </si>
  <si>
    <t>Платежи в целях возмещения ущерба при расторжении гос.контракта, заключенного с ФГО( ФКУ, гос.корпорацией), в связи с односторонним отказом исполнителя (подрядчика) от его исполнения (за искл.гос.контракта, финансируемого за счет ср-в ФДФ)(иные штрафы)</t>
  </si>
  <si>
    <t>43811610121010001140</t>
  </si>
  <si>
    <t>Доходы от денежных взысканий (штрафов), поступающие в счет погашения задолженности, образовавшейся до 01.01. 2020 г., подлежащие зачислению в ФБ по нормативам, действовавшим в 2019 году (за искл. доходов, направляемых на формирование ФДФ)</t>
  </si>
  <si>
    <t>43811705010016000180</t>
  </si>
  <si>
    <t>Прочие неналоговые доходы ФБ (ФГО, Банк России, органы управления ГВФ РФ)</t>
  </si>
  <si>
    <t>Все операции (сводный, консолидированный отчет, включая ПРП=600)</t>
  </si>
  <si>
    <t>Т.М.Лескова</t>
  </si>
  <si>
    <t>22.01.2026</t>
  </si>
  <si>
    <t>08701000</t>
  </si>
  <si>
    <t>49266365</t>
  </si>
  <si>
    <t>00438</t>
  </si>
  <si>
    <t>34400</t>
  </si>
  <si>
    <t>0022</t>
  </si>
  <si>
    <t>01.01.2026</t>
  </si>
  <si>
    <t>SSUSD</t>
  </si>
  <si>
    <t>Зам.начальника Управления-главный бухгалтер</t>
  </si>
  <si>
    <t>22 января 2026г.</t>
  </si>
  <si>
    <t>Руководитель финансово-экономической службы</t>
  </si>
  <si>
    <t>Начальник Управления</t>
  </si>
  <si>
    <t>1 января 2026г.</t>
  </si>
  <si>
    <t>УПРАВЛЕНИЕ СУДЕБНОГО ДЕПАРТАМЕНТА В ХАБАРОВСКОМ КРАЕ</t>
  </si>
  <si>
    <t>Н.С.Сальникова</t>
  </si>
  <si>
    <t>В.А.Золотарев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</si>
</sst>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7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39">
    <xf numFmtId="0" fontId="0" fillId="0" borderId="0" xfId="0"/>
    <xf numFmtId="0" fontId="0" fillId="0" borderId="0" xfId="0" applyAlignment="1">
      <alignment horizontal="right"/>
    </xf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49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9" fontId="4" fillId="0" borderId="0" xfId="0" applyNumberFormat="1" applyFont="1"/>
    <xf numFmtId="49" fontId="2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wrapText="1"/>
    </xf>
    <xf numFmtId="0" fontId="5" fillId="0" borderId="0" xfId="0" applyFont="1" applyBorder="1"/>
    <xf numFmtId="0" fontId="0" fillId="0" borderId="3" xfId="0" applyBorder="1"/>
    <xf numFmtId="4" fontId="4" fillId="0" borderId="4" xfId="0" applyNumberFormat="1" applyFont="1" applyBorder="1" applyAlignment="1" applyProtection="1">
      <alignment horizontal="right"/>
    </xf>
    <xf numFmtId="4" fontId="4" fillId="0" borderId="3" xfId="0" applyNumberFormat="1" applyFont="1" applyBorder="1" applyAlignment="1" applyProtection="1">
      <alignment horizontal="right"/>
    </xf>
    <xf numFmtId="0" fontId="4" fillId="0" borderId="0" xfId="0" applyFont="1"/>
    <xf numFmtId="0" fontId="6" fillId="0" borderId="0" xfId="0" applyFont="1" applyAlignment="1">
      <alignment horizontal="left" vertical="top" indent="4"/>
    </xf>
    <xf numFmtId="49" fontId="0" fillId="0" borderId="3" xfId="0" applyNumberFormat="1" applyBorder="1"/>
    <xf numFmtId="0" fontId="4" fillId="0" borderId="0" xfId="0" applyFont="1" applyBorder="1" applyAlignment="1">
      <alignment wrapText="1"/>
    </xf>
    <xf numFmtId="4" fontId="4" fillId="2" borderId="3" xfId="0" applyNumberFormat="1" applyFont="1" applyFill="1" applyBorder="1" applyAlignment="1" applyProtection="1">
      <alignment horizontal="right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4" fontId="4" fillId="0" borderId="0" xfId="0" applyNumberFormat="1" applyFont="1" applyBorder="1" applyAlignment="1" applyProtection="1">
      <alignment horizontal="right"/>
    </xf>
    <xf numFmtId="4" fontId="4" fillId="0" borderId="3" xfId="0" applyNumberFormat="1" applyFont="1" applyFill="1" applyBorder="1" applyAlignment="1" applyProtection="1">
      <alignment horizontal="right"/>
    </xf>
    <xf numFmtId="0" fontId="5" fillId="0" borderId="5" xfId="0" applyNumberFormat="1" applyFont="1" applyBorder="1" applyAlignment="1">
      <alignment horizontal="left"/>
    </xf>
    <xf numFmtId="4" fontId="0" fillId="0" borderId="0" xfId="0" applyNumberFormat="1"/>
    <xf numFmtId="49" fontId="0" fillId="0" borderId="3" xfId="0" applyNumberFormat="1" applyBorder="1" applyProtection="1"/>
    <xf numFmtId="49" fontId="2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0" fillId="0" borderId="0" xfId="0" applyFill="1" applyBorder="1" applyProtection="1"/>
    <xf numFmtId="0" fontId="5" fillId="0" borderId="0" xfId="0" applyFont="1" applyFill="1" applyBorder="1" applyAlignment="1" applyProtection="1">
      <alignment wrapText="1"/>
    </xf>
    <xf numFmtId="49" fontId="5" fillId="2" borderId="0" xfId="0" applyNumberFormat="1" applyFont="1" applyFill="1" applyBorder="1" applyAlignment="1" applyProtection="1">
      <alignment horizontal="center"/>
      <protection locked="0"/>
    </xf>
    <xf numFmtId="49" fontId="5" fillId="2" borderId="0" xfId="0" applyNumberFormat="1" applyFont="1" applyFill="1" applyBorder="1" applyAlignment="1" applyProtection="1">
      <alignment horizontal="center" wrapText="1"/>
      <protection locked="0"/>
    </xf>
    <xf numFmtId="49" fontId="4" fillId="0" borderId="3" xfId="0" applyNumberFormat="1" applyFont="1" applyBorder="1" applyAlignment="1">
      <alignment horizontal="center"/>
    </xf>
    <xf numFmtId="0" fontId="4" fillId="0" borderId="0" xfId="0" applyFont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center" vertical="top"/>
    </xf>
    <xf numFmtId="0" fontId="5" fillId="0" borderId="0" xfId="0" applyFont="1" applyFill="1" applyBorder="1" applyProtection="1"/>
    <xf numFmtId="0" fontId="0" fillId="0" borderId="0" xfId="0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left"/>
    </xf>
    <xf numFmtId="0" fontId="2" fillId="0" borderId="0" xfId="0" applyFont="1" applyBorder="1" applyAlignment="1">
      <alignment horizontal="center"/>
    </xf>
    <xf numFmtId="49" fontId="4" fillId="0" borderId="0" xfId="0" applyNumberFormat="1" applyFont="1" applyFill="1" applyBorder="1" applyAlignment="1" applyProtection="1">
      <alignment horizontal="left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0" fillId="0" borderId="0" xfId="0" applyFill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 indent="2"/>
    </xf>
    <xf numFmtId="49" fontId="5" fillId="0" borderId="8" xfId="0" applyNumberFormat="1" applyFont="1" applyBorder="1" applyAlignment="1">
      <alignment horizontal="center" vertical="center" wrapText="1"/>
    </xf>
    <xf numFmtId="4" fontId="4" fillId="0" borderId="9" xfId="0" applyNumberFormat="1" applyFont="1" applyFill="1" applyBorder="1" applyAlignment="1" applyProtection="1">
      <alignment horizontal="right"/>
    </xf>
    <xf numFmtId="49" fontId="5" fillId="0" borderId="10" xfId="0" applyNumberFormat="1" applyFont="1" applyBorder="1" applyAlignment="1">
      <alignment horizontal="center" vertical="center"/>
    </xf>
    <xf numFmtId="4" fontId="4" fillId="0" borderId="11" xfId="0" applyNumberFormat="1" applyFont="1" applyFill="1" applyBorder="1" applyAlignment="1" applyProtection="1">
      <alignment horizontal="right"/>
    </xf>
    <xf numFmtId="49" fontId="5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 applyProtection="1">
      <alignment horizontal="right"/>
    </xf>
    <xf numFmtId="4" fontId="4" fillId="0" borderId="13" xfId="0" applyNumberFormat="1" applyFont="1" applyFill="1" applyBorder="1" applyAlignment="1" applyProtection="1">
      <alignment horizontal="right"/>
    </xf>
    <xf numFmtId="0" fontId="4" fillId="0" borderId="14" xfId="0" applyFont="1" applyBorder="1" applyAlignment="1">
      <alignment horizontal="left" wrapText="1" indent="2"/>
    </xf>
    <xf numFmtId="4" fontId="4" fillId="0" borderId="15" xfId="0" applyNumberFormat="1" applyFont="1" applyFill="1" applyBorder="1" applyAlignment="1" applyProtection="1">
      <alignment horizontal="right"/>
    </xf>
    <xf numFmtId="4" fontId="4" fillId="0" borderId="16" xfId="0" applyNumberFormat="1" applyFont="1" applyFill="1" applyBorder="1" applyAlignment="1" applyProtection="1">
      <alignment horizontal="right"/>
    </xf>
    <xf numFmtId="4" fontId="4" fillId="2" borderId="17" xfId="0" applyNumberFormat="1" applyFont="1" applyFill="1" applyBorder="1" applyAlignment="1" applyProtection="1">
      <alignment horizontal="right"/>
      <protection locked="0"/>
    </xf>
    <xf numFmtId="4" fontId="4" fillId="0" borderId="17" xfId="0" applyNumberFormat="1" applyFont="1" applyBorder="1" applyAlignment="1" applyProtection="1">
      <alignment horizontal="right"/>
    </xf>
    <xf numFmtId="4" fontId="4" fillId="0" borderId="17" xfId="0" applyNumberFormat="1" applyFont="1" applyFill="1" applyBorder="1" applyAlignment="1" applyProtection="1">
      <alignment horizontal="right"/>
    </xf>
    <xf numFmtId="4" fontId="4" fillId="0" borderId="9" xfId="0" applyNumberFormat="1" applyFont="1" applyBorder="1" applyAlignment="1" applyProtection="1">
      <alignment horizontal="right"/>
    </xf>
    <xf numFmtId="49" fontId="4" fillId="0" borderId="18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 indent="2"/>
    </xf>
    <xf numFmtId="0" fontId="4" fillId="0" borderId="14" xfId="0" applyFont="1" applyBorder="1" applyAlignment="1">
      <alignment horizontal="left" wrapText="1"/>
    </xf>
    <xf numFmtId="49" fontId="4" fillId="0" borderId="17" xfId="0" applyNumberFormat="1" applyFont="1" applyBorder="1" applyAlignment="1">
      <alignment horizontal="center"/>
    </xf>
    <xf numFmtId="49" fontId="5" fillId="0" borderId="20" xfId="0" applyNumberFormat="1" applyFont="1" applyBorder="1" applyAlignment="1">
      <alignment horizontal="center" vertical="center"/>
    </xf>
    <xf numFmtId="49" fontId="5" fillId="2" borderId="0" xfId="0" applyNumberFormat="1" applyFont="1" applyFill="1" applyAlignment="1" applyProtection="1">
      <alignment horizontal="center" wrapText="1"/>
      <protection locked="0"/>
    </xf>
    <xf numFmtId="0" fontId="4" fillId="0" borderId="21" xfId="0" applyFont="1" applyBorder="1" applyAlignment="1">
      <alignment horizontal="left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/>
    </xf>
    <xf numFmtId="49" fontId="4" fillId="0" borderId="3" xfId="0" applyNumberFormat="1" applyFont="1" applyFill="1" applyBorder="1" applyAlignment="1" applyProtection="1">
      <alignment horizontal="center"/>
      <protection locked="0"/>
    </xf>
    <xf numFmtId="0" fontId="4" fillId="0" borderId="16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4" fillId="0" borderId="24" xfId="0" applyFont="1" applyBorder="1" applyAlignment="1">
      <alignment horizontal="left" wrapText="1"/>
    </xf>
    <xf numFmtId="0" fontId="4" fillId="0" borderId="17" xfId="0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4" fontId="4" fillId="2" borderId="3" xfId="0" applyNumberFormat="1" applyFont="1" applyFill="1" applyBorder="1" applyAlignment="1" applyProtection="1">
      <alignment horizontal="right"/>
    </xf>
    <xf numFmtId="4" fontId="4" fillId="2" borderId="17" xfId="0" applyNumberFormat="1" applyFont="1" applyFill="1" applyBorder="1" applyAlignment="1" applyProtection="1">
      <alignment horizontal="right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wrapText="1"/>
    </xf>
    <xf numFmtId="4" fontId="4" fillId="0" borderId="13" xfId="0" applyNumberFormat="1" applyFont="1" applyBorder="1" applyAlignment="1">
      <alignment horizontal="center" vertical="center" wrapText="1"/>
    </xf>
    <xf numFmtId="4" fontId="4" fillId="0" borderId="13" xfId="0" applyNumberFormat="1" applyFont="1" applyBorder="1" applyAlignment="1">
      <alignment horizontal="center" wrapText="1"/>
    </xf>
    <xf numFmtId="4" fontId="4" fillId="0" borderId="26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/>
    </xf>
    <xf numFmtId="49" fontId="4" fillId="0" borderId="13" xfId="0" applyNumberFormat="1" applyFont="1" applyFill="1" applyBorder="1" applyAlignment="1" applyProtection="1">
      <alignment horizontal="center" vertical="center"/>
    </xf>
    <xf numFmtId="49" fontId="4" fillId="0" borderId="26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" fontId="4" fillId="2" borderId="13" xfId="0" applyNumberFormat="1" applyFont="1" applyFill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4" fillId="0" borderId="13" xfId="0" applyFont="1" applyBorder="1" applyAlignment="1">
      <alignment horizontal="center" vertical="center"/>
    </xf>
    <xf numFmtId="4" fontId="4" fillId="0" borderId="27" xfId="0" applyNumberFormat="1" applyFont="1" applyFill="1" applyBorder="1" applyAlignment="1" applyProtection="1">
      <alignment horizontal="right"/>
    </xf>
    <xf numFmtId="4" fontId="4" fillId="2" borderId="11" xfId="0" applyNumberFormat="1" applyFont="1" applyFill="1" applyBorder="1" applyAlignment="1" applyProtection="1">
      <alignment horizontal="right"/>
    </xf>
    <xf numFmtId="49" fontId="5" fillId="0" borderId="20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 applyProtection="1">
      <alignment horizontal="center" vertical="center" wrapText="1"/>
    </xf>
    <xf numFmtId="0" fontId="4" fillId="0" borderId="28" xfId="0" applyFont="1" applyBorder="1" applyAlignment="1">
      <alignment horizontal="left" wrapText="1" indent="2"/>
    </xf>
    <xf numFmtId="49" fontId="4" fillId="0" borderId="23" xfId="0" applyNumberFormat="1" applyFont="1" applyBorder="1" applyAlignment="1">
      <alignment horizontal="center"/>
    </xf>
    <xf numFmtId="4" fontId="4" fillId="0" borderId="4" xfId="0" applyNumberFormat="1" applyFont="1" applyFill="1" applyBorder="1" applyAlignment="1" applyProtection="1">
      <alignment horizontal="right"/>
    </xf>
    <xf numFmtId="49" fontId="2" fillId="2" borderId="6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Fill="1" applyBorder="1" applyAlignment="1">
      <alignment horizontal="center" wrapText="1"/>
    </xf>
    <xf numFmtId="49" fontId="2" fillId="0" borderId="23" xfId="0" applyNumberFormat="1" applyFont="1" applyBorder="1" applyAlignment="1">
      <alignment wrapText="1"/>
    </xf>
    <xf numFmtId="49" fontId="5" fillId="0" borderId="23" xfId="0" applyNumberFormat="1" applyFont="1" applyBorder="1" applyAlignment="1">
      <alignment wrapText="1"/>
    </xf>
    <xf numFmtId="49" fontId="3" fillId="0" borderId="29" xfId="0" applyNumberFormat="1" applyFont="1" applyBorder="1" applyAlignment="1">
      <alignment horizontal="right" wrapText="1"/>
    </xf>
    <xf numFmtId="49" fontId="0" fillId="0" borderId="29" xfId="0" applyNumberFormat="1" applyFill="1" applyBorder="1" applyAlignment="1">
      <alignment horizontal="right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49" fontId="8" fillId="0" borderId="0" xfId="0" applyNumberFormat="1" applyFont="1" applyAlignment="1">
      <alignment horizontal="center" vertical="top" wrapText="1"/>
    </xf>
    <xf numFmtId="49" fontId="8" fillId="0" borderId="0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49" fontId="2" fillId="2" borderId="5" xfId="0" applyNumberFormat="1" applyFont="1" applyFill="1" applyBorder="1" applyAlignment="1" applyProtection="1">
      <alignment horizontal="left" wrapText="1"/>
      <protection locked="0"/>
    </xf>
    <xf numFmtId="49" fontId="5" fillId="2" borderId="5" xfId="0" applyNumberFormat="1" applyFont="1" applyFill="1" applyBorder="1" applyAlignment="1" applyProtection="1">
      <alignment horizontal="left" wrapText="1"/>
      <protection locked="0"/>
    </xf>
    <xf numFmtId="49" fontId="8" fillId="0" borderId="3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49" fontId="5" fillId="2" borderId="0" xfId="0" applyNumberFormat="1" applyFont="1" applyFill="1" applyAlignment="1" applyProtection="1">
      <alignment horizontal="left" wrapText="1"/>
      <protection locked="0"/>
    </xf>
    <xf numFmtId="0" fontId="1" fillId="0" borderId="0" xfId="0" applyFont="1"/>
    <xf numFmtId="0" fontId="5" fillId="2" borderId="0" xfId="0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 wrapText="1"/>
    </xf>
    <xf numFmtId="0" fontId="6" fillId="0" borderId="0" xfId="0" applyFont="1" applyFill="1" applyBorder="1" applyAlignment="1" applyProtection="1">
      <alignment horizontal="center" vertical="top"/>
    </xf>
    <xf numFmtId="0" fontId="6" fillId="0" borderId="0" xfId="0" applyFont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30</xdr:row>
      <xdr:rowOff>0</xdr:rowOff>
    </xdr:from>
    <xdr:to>
      <xdr:col>2</xdr:col>
      <xdr:colOff>1150620</xdr:colOff>
      <xdr:row>30</xdr:row>
      <xdr:rowOff>0</xdr:rowOff>
    </xdr:to>
    <xdr:sp macro="" textlink="">
      <xdr:nvSpPr>
        <xdr:cNvPr id="1682" name="Line 1"/>
        <xdr:cNvSpPr>
          <a:spLocks noChangeShapeType="1"/>
        </xdr:cNvSpPr>
      </xdr:nvSpPr>
      <xdr:spPr bwMode="auto">
        <a:xfrm>
          <a:off x="2956560" y="5722620"/>
          <a:ext cx="10820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1493520</xdr:colOff>
      <xdr:row>30</xdr:row>
      <xdr:rowOff>0</xdr:rowOff>
    </xdr:from>
    <xdr:to>
      <xdr:col>4</xdr:col>
      <xdr:colOff>38100</xdr:colOff>
      <xdr:row>30</xdr:row>
      <xdr:rowOff>0</xdr:rowOff>
    </xdr:to>
    <xdr:sp macro="" textlink="">
      <xdr:nvSpPr>
        <xdr:cNvPr id="1683" name="Line 2"/>
        <xdr:cNvSpPr>
          <a:spLocks noChangeShapeType="1"/>
        </xdr:cNvSpPr>
      </xdr:nvSpPr>
      <xdr:spPr bwMode="auto">
        <a:xfrm>
          <a:off x="4351020" y="5722620"/>
          <a:ext cx="10439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32</xdr:row>
      <xdr:rowOff>0</xdr:rowOff>
    </xdr:from>
    <xdr:to>
      <xdr:col>2</xdr:col>
      <xdr:colOff>1188720</xdr:colOff>
      <xdr:row>32</xdr:row>
      <xdr:rowOff>0</xdr:rowOff>
    </xdr:to>
    <xdr:sp macro="" textlink="">
      <xdr:nvSpPr>
        <xdr:cNvPr id="1684" name="Line 3"/>
        <xdr:cNvSpPr>
          <a:spLocks noChangeShapeType="1"/>
        </xdr:cNvSpPr>
      </xdr:nvSpPr>
      <xdr:spPr bwMode="auto">
        <a:xfrm>
          <a:off x="2994660" y="6126480"/>
          <a:ext cx="10820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1485900</xdr:colOff>
      <xdr:row>32</xdr:row>
      <xdr:rowOff>0</xdr:rowOff>
    </xdr:from>
    <xdr:to>
      <xdr:col>4</xdr:col>
      <xdr:colOff>30480</xdr:colOff>
      <xdr:row>32</xdr:row>
      <xdr:rowOff>0</xdr:rowOff>
    </xdr:to>
    <xdr:sp macro="" textlink="">
      <xdr:nvSpPr>
        <xdr:cNvPr id="1685" name="Line 4"/>
        <xdr:cNvSpPr>
          <a:spLocks noChangeShapeType="1"/>
        </xdr:cNvSpPr>
      </xdr:nvSpPr>
      <xdr:spPr bwMode="auto">
        <a:xfrm>
          <a:off x="4351020" y="6126480"/>
          <a:ext cx="10363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731520</xdr:colOff>
      <xdr:row>30</xdr:row>
      <xdr:rowOff>0</xdr:rowOff>
    </xdr:from>
    <xdr:to>
      <xdr:col>9</xdr:col>
      <xdr:colOff>0</xdr:colOff>
      <xdr:row>30</xdr:row>
      <xdr:rowOff>0</xdr:rowOff>
    </xdr:to>
    <xdr:sp macro="" textlink="">
      <xdr:nvSpPr>
        <xdr:cNvPr id="1686" name="Line 5"/>
        <xdr:cNvSpPr>
          <a:spLocks noChangeShapeType="1"/>
        </xdr:cNvSpPr>
      </xdr:nvSpPr>
      <xdr:spPr bwMode="auto">
        <a:xfrm>
          <a:off x="9159240" y="5722620"/>
          <a:ext cx="10972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609600</xdr:colOff>
      <xdr:row>30</xdr:row>
      <xdr:rowOff>0</xdr:rowOff>
    </xdr:from>
    <xdr:to>
      <xdr:col>7</xdr:col>
      <xdr:colOff>609600</xdr:colOff>
      <xdr:row>30</xdr:row>
      <xdr:rowOff>0</xdr:rowOff>
    </xdr:to>
    <xdr:sp macro="" textlink="">
      <xdr:nvSpPr>
        <xdr:cNvPr id="1687" name="Line 6"/>
        <xdr:cNvSpPr>
          <a:spLocks noChangeShapeType="1"/>
        </xdr:cNvSpPr>
      </xdr:nvSpPr>
      <xdr:spPr bwMode="auto">
        <a:xfrm>
          <a:off x="8138160" y="5722620"/>
          <a:ext cx="8991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73"/>
  <sheetViews>
    <sheetView showGridLines="0" tabSelected="1" topLeftCell="A13" zoomScaleNormal="100" workbookViewId="0">
      <selection activeCell="A13" sqref="A13:H13"/>
    </sheetView>
  </sheetViews>
  <sheetFormatPr defaultRowHeight="13.2" x14ac:dyDescent="0.25"/>
  <cols>
    <col min="1" max="1" width="34.44140625" customWidth="1"/>
    <col min="2" max="2" width="5.6640625" customWidth="1"/>
    <col min="3" max="3" width="21.6640625" customWidth="1"/>
    <col min="4" max="4" width="17.6640625" customWidth="1"/>
    <col min="5" max="5" width="13.44140625" customWidth="1"/>
    <col min="6" max="6" width="12.5546875" customWidth="1"/>
    <col min="7" max="7" width="12.6640625" customWidth="1"/>
    <col min="8" max="8" width="12" customWidth="1"/>
    <col min="9" max="9" width="12.44140625" customWidth="1"/>
  </cols>
  <sheetData>
    <row r="1" spans="1:9" hidden="1" x14ac:dyDescent="0.25">
      <c r="A1" s="13" t="s">
        <v>2</v>
      </c>
      <c r="B1" s="16" t="s">
        <v>31</v>
      </c>
      <c r="E1" s="18" t="s">
        <v>196</v>
      </c>
    </row>
    <row r="2" spans="1:9" hidden="1" x14ac:dyDescent="0.25">
      <c r="A2" s="13"/>
      <c r="B2" s="16" t="s">
        <v>32</v>
      </c>
    </row>
    <row r="3" spans="1:9" hidden="1" x14ac:dyDescent="0.25">
      <c r="A3" s="18" t="s">
        <v>193</v>
      </c>
      <c r="B3" s="16" t="s">
        <v>33</v>
      </c>
    </row>
    <row r="4" spans="1:9" hidden="1" x14ac:dyDescent="0.25">
      <c r="A4" s="27" t="s">
        <v>189</v>
      </c>
      <c r="B4" s="16" t="s">
        <v>34</v>
      </c>
    </row>
    <row r="5" spans="1:9" hidden="1" x14ac:dyDescent="0.25">
      <c r="A5" s="18" t="s">
        <v>35</v>
      </c>
      <c r="B5" s="16" t="s">
        <v>64</v>
      </c>
    </row>
    <row r="6" spans="1:9" hidden="1" x14ac:dyDescent="0.25">
      <c r="A6" s="18" t="s">
        <v>194</v>
      </c>
      <c r="B6" s="16" t="s">
        <v>46</v>
      </c>
    </row>
    <row r="7" spans="1:9" hidden="1" x14ac:dyDescent="0.25">
      <c r="A7" s="18" t="s">
        <v>192</v>
      </c>
      <c r="B7" s="16" t="s">
        <v>47</v>
      </c>
    </row>
    <row r="8" spans="1:9" hidden="1" x14ac:dyDescent="0.25">
      <c r="A8" s="18"/>
      <c r="B8" s="16" t="s">
        <v>49</v>
      </c>
    </row>
    <row r="9" spans="1:9" hidden="1" x14ac:dyDescent="0.25">
      <c r="A9" s="18" t="s">
        <v>24</v>
      </c>
      <c r="B9" s="16" t="s">
        <v>50</v>
      </c>
    </row>
    <row r="10" spans="1:9" hidden="1" x14ac:dyDescent="0.25">
      <c r="A10" s="18" t="s">
        <v>187</v>
      </c>
      <c r="B10" s="16" t="s">
        <v>51</v>
      </c>
    </row>
    <row r="11" spans="1:9" hidden="1" x14ac:dyDescent="0.25">
      <c r="A11" s="18"/>
      <c r="B11" s="16" t="s">
        <v>52</v>
      </c>
    </row>
    <row r="12" spans="1:9" hidden="1" x14ac:dyDescent="0.25">
      <c r="A12" s="18"/>
      <c r="B12" s="16" t="s">
        <v>48</v>
      </c>
    </row>
    <row r="13" spans="1:9" ht="27" customHeight="1" x14ac:dyDescent="0.25">
      <c r="A13" s="124" t="s">
        <v>72</v>
      </c>
      <c r="B13" s="124"/>
      <c r="C13" s="124"/>
      <c r="D13" s="124"/>
      <c r="E13" s="124"/>
      <c r="F13" s="124"/>
      <c r="G13" s="124"/>
      <c r="H13" s="125"/>
      <c r="I13" s="41"/>
    </row>
    <row r="14" spans="1:9" ht="15" customHeight="1" thickBot="1" x14ac:dyDescent="0.3">
      <c r="A14" s="124" t="s">
        <v>73</v>
      </c>
      <c r="B14" s="124"/>
      <c r="C14" s="124"/>
      <c r="D14" s="124"/>
      <c r="E14" s="124"/>
      <c r="F14" s="124"/>
      <c r="G14" s="124"/>
      <c r="H14" s="129"/>
      <c r="I14" s="90" t="s">
        <v>0</v>
      </c>
    </row>
    <row r="15" spans="1:9" ht="10.95" customHeight="1" x14ac:dyDescent="0.25">
      <c r="A15" s="126"/>
      <c r="B15" s="126"/>
      <c r="C15" s="126"/>
      <c r="D15" s="126"/>
      <c r="E15" s="126"/>
      <c r="F15" s="126"/>
      <c r="G15" s="126"/>
      <c r="H15" s="6" t="s">
        <v>1</v>
      </c>
      <c r="I15" s="89" t="s">
        <v>7</v>
      </c>
    </row>
    <row r="16" spans="1:9" ht="15" customHeight="1" x14ac:dyDescent="0.25">
      <c r="C16" s="1" t="s">
        <v>2</v>
      </c>
      <c r="D16" s="25" t="s">
        <v>201</v>
      </c>
      <c r="H16" s="6" t="s">
        <v>6</v>
      </c>
      <c r="I16" s="2" t="s">
        <v>195</v>
      </c>
    </row>
    <row r="17" spans="1:9" ht="10.199999999999999" customHeight="1" x14ac:dyDescent="0.25">
      <c r="C17" s="1"/>
      <c r="D17" s="46"/>
      <c r="H17" s="6"/>
      <c r="I17" s="47"/>
    </row>
    <row r="18" spans="1:9" ht="32.4" customHeight="1" x14ac:dyDescent="0.25">
      <c r="A18" s="130" t="s">
        <v>81</v>
      </c>
      <c r="B18" s="131"/>
      <c r="C18" s="42"/>
      <c r="D18" s="42"/>
      <c r="E18" s="42"/>
      <c r="F18" s="42"/>
      <c r="G18" s="42"/>
      <c r="H18" s="119" t="s">
        <v>4</v>
      </c>
      <c r="I18" s="115" t="s">
        <v>191</v>
      </c>
    </row>
    <row r="19" spans="1:9" s="44" customFormat="1" ht="22.5" customHeight="1" x14ac:dyDescent="0.25">
      <c r="A19" s="45" t="s">
        <v>82</v>
      </c>
      <c r="B19" s="132" t="s">
        <v>202</v>
      </c>
      <c r="C19" s="132"/>
      <c r="D19" s="132"/>
      <c r="E19" s="132"/>
      <c r="F19" s="132"/>
      <c r="G19" s="132"/>
      <c r="H19" s="120"/>
      <c r="I19" s="116"/>
    </row>
    <row r="20" spans="1:9" ht="15" customHeight="1" x14ac:dyDescent="0.25">
      <c r="A20" s="43" t="s">
        <v>83</v>
      </c>
      <c r="B20" s="128"/>
      <c r="C20" s="128"/>
      <c r="D20" s="128"/>
      <c r="E20" s="128"/>
      <c r="F20" s="128"/>
      <c r="G20" s="128"/>
      <c r="H20" s="6" t="s">
        <v>74</v>
      </c>
      <c r="I20" s="28" t="s">
        <v>89</v>
      </c>
    </row>
    <row r="21" spans="1:9" ht="15" customHeight="1" x14ac:dyDescent="0.25">
      <c r="A21" s="3" t="s">
        <v>3</v>
      </c>
      <c r="B21" s="127" t="s">
        <v>90</v>
      </c>
      <c r="C21" s="128"/>
      <c r="D21" s="128"/>
      <c r="E21" s="128"/>
      <c r="F21" s="128"/>
      <c r="G21" s="128"/>
      <c r="H21" s="6" t="s">
        <v>87</v>
      </c>
      <c r="I21" s="21" t="s">
        <v>190</v>
      </c>
    </row>
    <row r="22" spans="1:9" x14ac:dyDescent="0.25">
      <c r="A22" s="4" t="s">
        <v>60</v>
      </c>
      <c r="B22" s="117" t="s">
        <v>88</v>
      </c>
      <c r="C22" s="118"/>
      <c r="H22" s="6"/>
      <c r="I22" s="28"/>
    </row>
    <row r="23" spans="1:9" ht="13.8" thickBot="1" x14ac:dyDescent="0.3">
      <c r="A23" s="3" t="s">
        <v>56</v>
      </c>
      <c r="B23" s="122" t="s">
        <v>58</v>
      </c>
      <c r="C23" s="122"/>
      <c r="H23" s="6" t="s">
        <v>5</v>
      </c>
      <c r="I23" s="5" t="s">
        <v>59</v>
      </c>
    </row>
    <row r="24" spans="1:9" ht="12.75" customHeight="1" x14ac:dyDescent="0.25">
      <c r="A24" s="3"/>
      <c r="C24" s="123" t="s">
        <v>18</v>
      </c>
      <c r="D24" s="123"/>
      <c r="E24" s="123"/>
      <c r="H24" s="6"/>
      <c r="I24" s="8"/>
    </row>
    <row r="25" spans="1:9" ht="9.75" customHeight="1" x14ac:dyDescent="0.25">
      <c r="C25" s="7"/>
    </row>
    <row r="26" spans="1:9" ht="13.95" customHeight="1" x14ac:dyDescent="0.25">
      <c r="A26" s="121" t="s">
        <v>8</v>
      </c>
      <c r="B26" s="121" t="s">
        <v>14</v>
      </c>
      <c r="C26" s="121" t="s">
        <v>75</v>
      </c>
      <c r="D26" s="121" t="s">
        <v>61</v>
      </c>
      <c r="E26" s="121" t="s">
        <v>9</v>
      </c>
      <c r="F26" s="121"/>
      <c r="G26" s="121"/>
      <c r="H26" s="121"/>
      <c r="I26" s="121" t="s">
        <v>13</v>
      </c>
    </row>
    <row r="27" spans="1:9" ht="20.399999999999999" x14ac:dyDescent="0.25">
      <c r="A27" s="121"/>
      <c r="B27" s="121"/>
      <c r="C27" s="121"/>
      <c r="D27" s="121"/>
      <c r="E27" s="80" t="s">
        <v>76</v>
      </c>
      <c r="F27" s="80" t="s">
        <v>10</v>
      </c>
      <c r="G27" s="80" t="s">
        <v>11</v>
      </c>
      <c r="H27" s="81" t="s">
        <v>12</v>
      </c>
      <c r="I27" s="121"/>
    </row>
    <row r="28" spans="1:9" ht="13.2" customHeight="1" thickBot="1" x14ac:dyDescent="0.3">
      <c r="A28" s="82">
        <v>1</v>
      </c>
      <c r="B28" s="83">
        <v>2</v>
      </c>
      <c r="C28" s="83">
        <v>3</v>
      </c>
      <c r="D28" s="83">
        <v>4</v>
      </c>
      <c r="E28" s="83">
        <v>5</v>
      </c>
      <c r="F28" s="83">
        <v>6</v>
      </c>
      <c r="G28" s="83">
        <v>7</v>
      </c>
      <c r="H28" s="83">
        <v>8</v>
      </c>
      <c r="I28" s="107">
        <v>9</v>
      </c>
    </row>
    <row r="29" spans="1:9" x14ac:dyDescent="0.25">
      <c r="A29" s="79" t="s">
        <v>15</v>
      </c>
      <c r="B29" s="50" t="s">
        <v>16</v>
      </c>
      <c r="C29" s="65" t="s">
        <v>62</v>
      </c>
      <c r="D29" s="114">
        <f>SUM(Data_s41)</f>
        <v>0</v>
      </c>
      <c r="E29" s="114">
        <f>SUM(Data_s51)</f>
        <v>1811983.49</v>
      </c>
      <c r="F29" s="14">
        <f>SUM(Data_s61)</f>
        <v>0</v>
      </c>
      <c r="G29" s="14">
        <f>SUM(Data_s71)</f>
        <v>0</v>
      </c>
      <c r="H29" s="14">
        <f>SUM(E29:G29)</f>
        <v>1811983.49</v>
      </c>
      <c r="I29" s="106"/>
    </row>
    <row r="30" spans="1:9" ht="13.5" customHeight="1" x14ac:dyDescent="0.25">
      <c r="A30" s="74" t="s">
        <v>36</v>
      </c>
      <c r="B30" s="76"/>
      <c r="C30" s="75"/>
      <c r="D30" s="24"/>
      <c r="E30" s="24"/>
      <c r="F30" s="24"/>
      <c r="G30" s="24"/>
      <c r="H30" s="15"/>
      <c r="I30" s="53"/>
    </row>
    <row r="31" spans="1:9" hidden="1" x14ac:dyDescent="0.25">
      <c r="A31" s="49"/>
      <c r="B31" s="76"/>
      <c r="C31" s="75"/>
      <c r="D31" s="91"/>
      <c r="E31" s="20"/>
      <c r="F31" s="91"/>
      <c r="G31" s="91"/>
      <c r="H31" s="24">
        <f t="shared" ref="H31:H49" si="0">SUM(E31:G31)</f>
        <v>0</v>
      </c>
      <c r="I31" s="53">
        <f t="shared" ref="I31:I49" si="1">IF(VALUE(Kod_KPL)=501,0,IF(D31=0,0,IF(ABS(D31)&lt;=ABS(H31),0,D31-H31)))</f>
        <v>0</v>
      </c>
    </row>
    <row r="32" spans="1:9" ht="61.8" x14ac:dyDescent="0.25">
      <c r="A32" s="49" t="s">
        <v>154</v>
      </c>
      <c r="B32" s="110"/>
      <c r="C32" s="111" t="s">
        <v>153</v>
      </c>
      <c r="D32" s="92"/>
      <c r="E32" s="60">
        <v>324348</v>
      </c>
      <c r="F32" s="92"/>
      <c r="G32" s="92"/>
      <c r="H32" s="62">
        <f t="shared" si="0"/>
        <v>324348</v>
      </c>
      <c r="I32" s="108">
        <f t="shared" si="1"/>
        <v>0</v>
      </c>
    </row>
    <row r="33" spans="1:9" x14ac:dyDescent="0.25">
      <c r="A33" s="49" t="s">
        <v>156</v>
      </c>
      <c r="B33" s="110"/>
      <c r="C33" s="111" t="s">
        <v>155</v>
      </c>
      <c r="D33" s="92"/>
      <c r="E33" s="60">
        <v>14.63</v>
      </c>
      <c r="F33" s="92"/>
      <c r="G33" s="92"/>
      <c r="H33" s="62">
        <f t="shared" si="0"/>
        <v>14.63</v>
      </c>
      <c r="I33" s="108">
        <f t="shared" si="1"/>
        <v>0</v>
      </c>
    </row>
    <row r="34" spans="1:9" ht="133.19999999999999" hidden="1" x14ac:dyDescent="0.25">
      <c r="A34" s="49" t="s">
        <v>158</v>
      </c>
      <c r="B34" s="110"/>
      <c r="C34" s="111" t="s">
        <v>157</v>
      </c>
      <c r="D34" s="92"/>
      <c r="E34" s="60"/>
      <c r="F34" s="92"/>
      <c r="G34" s="92"/>
      <c r="H34" s="62">
        <f t="shared" si="0"/>
        <v>0</v>
      </c>
      <c r="I34" s="108">
        <f t="shared" si="1"/>
        <v>0</v>
      </c>
    </row>
    <row r="35" spans="1:9" ht="143.4" hidden="1" x14ac:dyDescent="0.25">
      <c r="A35" s="49" t="s">
        <v>160</v>
      </c>
      <c r="B35" s="110"/>
      <c r="C35" s="111" t="s">
        <v>159</v>
      </c>
      <c r="D35" s="92"/>
      <c r="E35" s="60"/>
      <c r="F35" s="92"/>
      <c r="G35" s="92"/>
      <c r="H35" s="62">
        <f t="shared" si="0"/>
        <v>0</v>
      </c>
      <c r="I35" s="108">
        <f t="shared" si="1"/>
        <v>0</v>
      </c>
    </row>
    <row r="36" spans="1:9" ht="72" x14ac:dyDescent="0.25">
      <c r="A36" s="49" t="s">
        <v>162</v>
      </c>
      <c r="B36" s="110"/>
      <c r="C36" s="111" t="s">
        <v>161</v>
      </c>
      <c r="D36" s="92"/>
      <c r="E36" s="60">
        <v>5959.11</v>
      </c>
      <c r="F36" s="92"/>
      <c r="G36" s="92"/>
      <c r="H36" s="62">
        <f t="shared" si="0"/>
        <v>5959.11</v>
      </c>
      <c r="I36" s="108">
        <f t="shared" si="1"/>
        <v>0</v>
      </c>
    </row>
    <row r="37" spans="1:9" ht="61.8" x14ac:dyDescent="0.25">
      <c r="A37" s="49" t="s">
        <v>164</v>
      </c>
      <c r="B37" s="110"/>
      <c r="C37" s="111" t="s">
        <v>163</v>
      </c>
      <c r="D37" s="92"/>
      <c r="E37" s="60">
        <v>252124.65</v>
      </c>
      <c r="F37" s="92"/>
      <c r="G37" s="92"/>
      <c r="H37" s="62">
        <f t="shared" si="0"/>
        <v>252124.65</v>
      </c>
      <c r="I37" s="108">
        <f t="shared" si="1"/>
        <v>0</v>
      </c>
    </row>
    <row r="38" spans="1:9" ht="72" x14ac:dyDescent="0.25">
      <c r="A38" s="49" t="s">
        <v>166</v>
      </c>
      <c r="B38" s="110"/>
      <c r="C38" s="111" t="s">
        <v>165</v>
      </c>
      <c r="D38" s="92"/>
      <c r="E38" s="60">
        <v>1523</v>
      </c>
      <c r="F38" s="92"/>
      <c r="G38" s="92"/>
      <c r="H38" s="62">
        <f t="shared" si="0"/>
        <v>1523</v>
      </c>
      <c r="I38" s="108">
        <f t="shared" si="1"/>
        <v>0</v>
      </c>
    </row>
    <row r="39" spans="1:9" ht="133.19999999999999" hidden="1" x14ac:dyDescent="0.25">
      <c r="A39" s="49" t="s">
        <v>168</v>
      </c>
      <c r="B39" s="110"/>
      <c r="C39" s="111" t="s">
        <v>167</v>
      </c>
      <c r="D39" s="92"/>
      <c r="E39" s="60"/>
      <c r="F39" s="92"/>
      <c r="G39" s="92"/>
      <c r="H39" s="62">
        <f t="shared" si="0"/>
        <v>0</v>
      </c>
      <c r="I39" s="108">
        <f t="shared" si="1"/>
        <v>0</v>
      </c>
    </row>
    <row r="40" spans="1:9" ht="133.19999999999999" hidden="1" x14ac:dyDescent="0.25">
      <c r="A40" s="49" t="s">
        <v>170</v>
      </c>
      <c r="B40" s="110"/>
      <c r="C40" s="111" t="s">
        <v>169</v>
      </c>
      <c r="D40" s="92"/>
      <c r="E40" s="60"/>
      <c r="F40" s="92"/>
      <c r="G40" s="92"/>
      <c r="H40" s="62">
        <f t="shared" si="0"/>
        <v>0</v>
      </c>
      <c r="I40" s="108">
        <f t="shared" si="1"/>
        <v>0</v>
      </c>
    </row>
    <row r="41" spans="1:9" ht="82.2" x14ac:dyDescent="0.25">
      <c r="A41" s="49" t="s">
        <v>172</v>
      </c>
      <c r="B41" s="110"/>
      <c r="C41" s="111" t="s">
        <v>171</v>
      </c>
      <c r="D41" s="92"/>
      <c r="E41" s="60">
        <v>7495.71</v>
      </c>
      <c r="F41" s="92"/>
      <c r="G41" s="92"/>
      <c r="H41" s="62">
        <f t="shared" si="0"/>
        <v>7495.71</v>
      </c>
      <c r="I41" s="108">
        <f t="shared" si="1"/>
        <v>0</v>
      </c>
    </row>
    <row r="42" spans="1:9" ht="61.8" x14ac:dyDescent="0.25">
      <c r="A42" s="49" t="s">
        <v>174</v>
      </c>
      <c r="B42" s="110"/>
      <c r="C42" s="111" t="s">
        <v>173</v>
      </c>
      <c r="D42" s="92"/>
      <c r="E42" s="60">
        <v>235256.65</v>
      </c>
      <c r="F42" s="92"/>
      <c r="G42" s="92"/>
      <c r="H42" s="62">
        <f t="shared" si="0"/>
        <v>235256.65</v>
      </c>
      <c r="I42" s="108">
        <f t="shared" si="1"/>
        <v>0</v>
      </c>
    </row>
    <row r="43" spans="1:9" ht="51.6" hidden="1" x14ac:dyDescent="0.25">
      <c r="A43" s="49" t="s">
        <v>176</v>
      </c>
      <c r="B43" s="110"/>
      <c r="C43" s="111" t="s">
        <v>175</v>
      </c>
      <c r="D43" s="92"/>
      <c r="E43" s="60"/>
      <c r="F43" s="92"/>
      <c r="G43" s="92"/>
      <c r="H43" s="62">
        <f t="shared" si="0"/>
        <v>0</v>
      </c>
      <c r="I43" s="108">
        <f t="shared" si="1"/>
        <v>0</v>
      </c>
    </row>
    <row r="44" spans="1:9" hidden="1" x14ac:dyDescent="0.25">
      <c r="A44" s="49" t="s">
        <v>178</v>
      </c>
      <c r="B44" s="110"/>
      <c r="C44" s="111" t="s">
        <v>177</v>
      </c>
      <c r="D44" s="92"/>
      <c r="E44" s="60"/>
      <c r="F44" s="92"/>
      <c r="G44" s="92"/>
      <c r="H44" s="62">
        <f t="shared" si="0"/>
        <v>0</v>
      </c>
      <c r="I44" s="108">
        <f t="shared" si="1"/>
        <v>0</v>
      </c>
    </row>
    <row r="45" spans="1:9" ht="72" hidden="1" x14ac:dyDescent="0.25">
      <c r="A45" s="49" t="s">
        <v>180</v>
      </c>
      <c r="B45" s="110"/>
      <c r="C45" s="111" t="s">
        <v>179</v>
      </c>
      <c r="D45" s="92"/>
      <c r="E45" s="60"/>
      <c r="F45" s="92"/>
      <c r="G45" s="92"/>
      <c r="H45" s="62">
        <f t="shared" si="0"/>
        <v>0</v>
      </c>
      <c r="I45" s="108">
        <f t="shared" si="1"/>
        <v>0</v>
      </c>
    </row>
    <row r="46" spans="1:9" ht="72" hidden="1" x14ac:dyDescent="0.25">
      <c r="A46" s="49" t="s">
        <v>182</v>
      </c>
      <c r="B46" s="110"/>
      <c r="C46" s="111" t="s">
        <v>181</v>
      </c>
      <c r="D46" s="92"/>
      <c r="E46" s="60"/>
      <c r="F46" s="92"/>
      <c r="G46" s="92"/>
      <c r="H46" s="62">
        <f t="shared" si="0"/>
        <v>0</v>
      </c>
      <c r="I46" s="108">
        <f t="shared" si="1"/>
        <v>0</v>
      </c>
    </row>
    <row r="47" spans="1:9" ht="72" hidden="1" x14ac:dyDescent="0.25">
      <c r="A47" s="49" t="s">
        <v>184</v>
      </c>
      <c r="B47" s="110"/>
      <c r="C47" s="111" t="s">
        <v>183</v>
      </c>
      <c r="D47" s="92"/>
      <c r="E47" s="60"/>
      <c r="F47" s="92"/>
      <c r="G47" s="92"/>
      <c r="H47" s="62">
        <f t="shared" si="0"/>
        <v>0</v>
      </c>
      <c r="I47" s="108">
        <f t="shared" si="1"/>
        <v>0</v>
      </c>
    </row>
    <row r="48" spans="1:9" ht="21.6" thickBot="1" x14ac:dyDescent="0.3">
      <c r="A48" s="49" t="s">
        <v>186</v>
      </c>
      <c r="B48" s="110"/>
      <c r="C48" s="111" t="s">
        <v>185</v>
      </c>
      <c r="D48" s="92"/>
      <c r="E48" s="60">
        <v>985261.74</v>
      </c>
      <c r="F48" s="92"/>
      <c r="G48" s="92"/>
      <c r="H48" s="62">
        <f t="shared" si="0"/>
        <v>985261.74</v>
      </c>
      <c r="I48" s="108">
        <f t="shared" si="1"/>
        <v>0</v>
      </c>
    </row>
    <row r="49" spans="1:9" ht="13.8" hidden="1" thickBot="1" x14ac:dyDescent="0.3">
      <c r="A49" s="49"/>
      <c r="B49" s="72"/>
      <c r="C49" s="88"/>
      <c r="D49" s="92"/>
      <c r="E49" s="60"/>
      <c r="F49" s="92"/>
      <c r="G49" s="92"/>
      <c r="H49" s="62">
        <f t="shared" si="0"/>
        <v>0</v>
      </c>
      <c r="I49" s="108">
        <f t="shared" si="1"/>
        <v>0</v>
      </c>
    </row>
    <row r="50" spans="1:9" x14ac:dyDescent="0.25">
      <c r="A50" s="85"/>
      <c r="B50" s="84"/>
      <c r="C50" s="84"/>
      <c r="D50" s="84"/>
      <c r="E50" s="84"/>
      <c r="F50" s="84"/>
      <c r="G50" s="84"/>
      <c r="H50" s="84"/>
      <c r="I50" s="84"/>
    </row>
    <row r="51" spans="1:9" x14ac:dyDescent="0.25">
      <c r="E51" s="9"/>
    </row>
    <row r="72" ht="12.75" customHeight="1" x14ac:dyDescent="0.25"/>
    <row r="73" ht="8.25" customHeight="1" x14ac:dyDescent="0.25"/>
  </sheetData>
  <sheetProtection formatColumns="0"/>
  <mergeCells count="17">
    <mergeCell ref="A26:A27"/>
    <mergeCell ref="B26:B27"/>
    <mergeCell ref="A13:H13"/>
    <mergeCell ref="A15:G15"/>
    <mergeCell ref="B21:G21"/>
    <mergeCell ref="A14:H14"/>
    <mergeCell ref="A18:B18"/>
    <mergeCell ref="B19:G20"/>
    <mergeCell ref="C26:C27"/>
    <mergeCell ref="D26:D27"/>
    <mergeCell ref="I18:I19"/>
    <mergeCell ref="B22:C22"/>
    <mergeCell ref="H18:H19"/>
    <mergeCell ref="I26:I27"/>
    <mergeCell ref="B23:C23"/>
    <mergeCell ref="E26:H26"/>
    <mergeCell ref="C24:E24"/>
  </mergeCells>
  <phoneticPr fontId="4" type="noConversion"/>
  <dataValidations count="2">
    <dataValidation type="decimal" allowBlank="1" showInputMessage="1" showErrorMessage="1" errorTitle="Ошибка" error="Введенное значение не является числом!" sqref="H31:I49">
      <formula1>-1000000000000</formula1>
      <formula2>1000000000000</formula2>
    </dataValidation>
    <dataValidation type="decimal" allowBlank="1" showInputMessage="1" showErrorMessage="1" errorTitle="Ошибка" error="Введенное значение не является числом!" sqref="D31:G49">
      <formula1>-100000000000000000</formula1>
      <formula2>100000000000000000</formula2>
    </dataValidation>
  </dataValidations>
  <pageMargins left="0.39370078740157483" right="0.39370078740157483" top="0.39" bottom="0.3" header="0" footer="0"/>
  <pageSetup paperSize="9" scale="95" orientation="landscape" blackAndWhite="1" r:id="rId1"/>
  <headerFooter alignWithMargins="0"/>
  <ignoredErrors>
    <ignoredError sqref="B29 I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K56"/>
  <sheetViews>
    <sheetView showGridLines="0" workbookViewId="0">
      <selection activeCell="E32" sqref="E32"/>
    </sheetView>
  </sheetViews>
  <sheetFormatPr defaultRowHeight="13.2" x14ac:dyDescent="0.25"/>
  <cols>
    <col min="1" max="1" width="26.5546875" customWidth="1"/>
    <col min="2" max="2" width="5.88671875" customWidth="1"/>
    <col min="3" max="3" width="20.109375" customWidth="1"/>
    <col min="4" max="4" width="15.6640625" customWidth="1"/>
    <col min="5" max="5" width="14.109375" customWidth="1"/>
    <col min="6" max="7" width="13.109375" customWidth="1"/>
    <col min="8" max="8" width="9.6640625" customWidth="1"/>
    <col min="9" max="10" width="13.109375" customWidth="1"/>
    <col min="11" max="11" width="13" customWidth="1"/>
  </cols>
  <sheetData>
    <row r="1" spans="1:11" ht="13.8" x14ac:dyDescent="0.25">
      <c r="D1" s="123" t="s">
        <v>19</v>
      </c>
      <c r="E1" s="123"/>
      <c r="F1" s="123"/>
      <c r="G1" s="123"/>
    </row>
    <row r="2" spans="1:11" ht="10.5" customHeight="1" x14ac:dyDescent="0.25"/>
    <row r="3" spans="1:11" ht="21.75" customHeight="1" x14ac:dyDescent="0.25">
      <c r="A3" s="121" t="s">
        <v>8</v>
      </c>
      <c r="B3" s="121" t="s">
        <v>14</v>
      </c>
      <c r="C3" s="121" t="s">
        <v>77</v>
      </c>
      <c r="D3" s="121" t="s">
        <v>63</v>
      </c>
      <c r="E3" s="121" t="s">
        <v>20</v>
      </c>
      <c r="F3" s="121" t="s">
        <v>9</v>
      </c>
      <c r="G3" s="121"/>
      <c r="H3" s="121"/>
      <c r="I3" s="121"/>
      <c r="J3" s="121" t="s">
        <v>13</v>
      </c>
      <c r="K3" s="121"/>
    </row>
    <row r="4" spans="1:11" ht="48.75" customHeight="1" x14ac:dyDescent="0.25">
      <c r="A4" s="121"/>
      <c r="B4" s="121"/>
      <c r="C4" s="121"/>
      <c r="D4" s="121"/>
      <c r="E4" s="121"/>
      <c r="F4" s="80" t="s">
        <v>76</v>
      </c>
      <c r="G4" s="80" t="s">
        <v>10</v>
      </c>
      <c r="H4" s="80" t="s">
        <v>11</v>
      </c>
      <c r="I4" s="81" t="s">
        <v>12</v>
      </c>
      <c r="J4" s="80" t="s">
        <v>21</v>
      </c>
      <c r="K4" s="80" t="s">
        <v>22</v>
      </c>
    </row>
    <row r="5" spans="1:11" ht="13.8" thickBot="1" x14ac:dyDescent="0.3">
      <c r="A5" s="82">
        <v>1</v>
      </c>
      <c r="B5" s="83">
        <v>2</v>
      </c>
      <c r="C5" s="83">
        <v>3</v>
      </c>
      <c r="D5" s="83">
        <v>4</v>
      </c>
      <c r="E5" s="87">
        <v>5</v>
      </c>
      <c r="F5" s="83">
        <v>6</v>
      </c>
      <c r="G5" s="83">
        <v>7</v>
      </c>
      <c r="H5" s="83">
        <v>8</v>
      </c>
      <c r="I5" s="83">
        <v>9</v>
      </c>
      <c r="J5" s="83">
        <v>10</v>
      </c>
      <c r="K5" s="83">
        <v>11</v>
      </c>
    </row>
    <row r="6" spans="1:11" ht="13.2" customHeight="1" x14ac:dyDescent="0.25">
      <c r="A6" s="86" t="s">
        <v>17</v>
      </c>
      <c r="B6" s="66">
        <v>200</v>
      </c>
      <c r="C6" s="104" t="s">
        <v>62</v>
      </c>
      <c r="D6" s="14">
        <f>SUM(Data_s42)</f>
        <v>0</v>
      </c>
      <c r="E6" s="14">
        <f>SUM(Data_s52)</f>
        <v>3421797756.1599998</v>
      </c>
      <c r="F6" s="14">
        <f>SUM(Data_s62)</f>
        <v>3421657322.1799998</v>
      </c>
      <c r="G6" s="14">
        <f>SUM(Data_s72)</f>
        <v>0</v>
      </c>
      <c r="H6" s="14">
        <f>SUM(Data_s82)</f>
        <v>0</v>
      </c>
      <c r="I6" s="14">
        <f>SUM(F6:H6)</f>
        <v>3421657322.1799998</v>
      </c>
      <c r="J6" s="14">
        <f>SUM(Data_s102)</f>
        <v>0</v>
      </c>
      <c r="K6" s="63">
        <f>SUM(Data_s112)</f>
        <v>140433.98000000324</v>
      </c>
    </row>
    <row r="7" spans="1:11" x14ac:dyDescent="0.25">
      <c r="A7" s="68" t="s">
        <v>36</v>
      </c>
      <c r="B7" s="67"/>
      <c r="C7" s="34"/>
      <c r="D7" s="24"/>
      <c r="E7" s="58"/>
      <c r="F7" s="24"/>
      <c r="G7" s="24"/>
      <c r="H7" s="58"/>
      <c r="I7" s="24"/>
      <c r="J7" s="24"/>
      <c r="K7" s="59"/>
    </row>
    <row r="8" spans="1:11" hidden="1" x14ac:dyDescent="0.25">
      <c r="A8" s="57"/>
      <c r="B8" s="52"/>
      <c r="C8" s="64"/>
      <c r="D8" s="20"/>
      <c r="E8" s="20"/>
      <c r="F8" s="20"/>
      <c r="G8" s="20"/>
      <c r="H8" s="91"/>
      <c r="I8" s="24">
        <f t="shared" ref="I8:I53" si="0">SUM(F8:H8)</f>
        <v>0</v>
      </c>
      <c r="J8" s="24">
        <f t="shared" ref="J8:J52" si="1">IF(VALUE(Kod_KPL)=501,0,IF(D8=0,0,D8-I8))</f>
        <v>0</v>
      </c>
      <c r="K8" s="53">
        <f t="shared" ref="K8:K52" si="2">IF(VALUE(Kod_KPL)=501,0,IF(E8=0,0,E8-I8))</f>
        <v>0</v>
      </c>
    </row>
    <row r="9" spans="1:11" ht="31.2" x14ac:dyDescent="0.25">
      <c r="A9" s="112" t="s">
        <v>99</v>
      </c>
      <c r="B9" s="72"/>
      <c r="C9" s="113" t="s">
        <v>98</v>
      </c>
      <c r="D9" s="60"/>
      <c r="E9" s="60">
        <v>879518946.5</v>
      </c>
      <c r="F9" s="60">
        <v>879518946.5</v>
      </c>
      <c r="G9" s="60"/>
      <c r="H9" s="92"/>
      <c r="I9" s="61">
        <f t="shared" si="0"/>
        <v>879518946.5</v>
      </c>
      <c r="J9" s="24">
        <f t="shared" si="1"/>
        <v>0</v>
      </c>
      <c r="K9" s="53">
        <f t="shared" si="2"/>
        <v>0</v>
      </c>
    </row>
    <row r="10" spans="1:11" ht="61.8" x14ac:dyDescent="0.25">
      <c r="A10" s="112" t="s">
        <v>101</v>
      </c>
      <c r="B10" s="72"/>
      <c r="C10" s="113" t="s">
        <v>100</v>
      </c>
      <c r="D10" s="60"/>
      <c r="E10" s="60">
        <v>68424300.719999999</v>
      </c>
      <c r="F10" s="60">
        <v>68424300.719999999</v>
      </c>
      <c r="G10" s="60"/>
      <c r="H10" s="92"/>
      <c r="I10" s="61">
        <f t="shared" si="0"/>
        <v>68424300.719999999</v>
      </c>
      <c r="J10" s="24">
        <f t="shared" si="1"/>
        <v>0</v>
      </c>
      <c r="K10" s="53">
        <f t="shared" si="2"/>
        <v>0</v>
      </c>
    </row>
    <row r="11" spans="1:11" ht="31.2" x14ac:dyDescent="0.25">
      <c r="A11" s="112" t="s">
        <v>99</v>
      </c>
      <c r="B11" s="72"/>
      <c r="C11" s="113" t="s">
        <v>102</v>
      </c>
      <c r="D11" s="60"/>
      <c r="E11" s="60">
        <v>99047726.25</v>
      </c>
      <c r="F11" s="60">
        <v>99047726.25</v>
      </c>
      <c r="G11" s="60"/>
      <c r="H11" s="92"/>
      <c r="I11" s="61">
        <f t="shared" si="0"/>
        <v>99047726.25</v>
      </c>
      <c r="J11" s="24">
        <f t="shared" si="1"/>
        <v>0</v>
      </c>
      <c r="K11" s="53">
        <f t="shared" si="2"/>
        <v>0</v>
      </c>
    </row>
    <row r="12" spans="1:11" ht="61.8" x14ac:dyDescent="0.25">
      <c r="A12" s="112" t="s">
        <v>101</v>
      </c>
      <c r="B12" s="72"/>
      <c r="C12" s="113" t="s">
        <v>104</v>
      </c>
      <c r="D12" s="60"/>
      <c r="E12" s="60">
        <v>29714739.18</v>
      </c>
      <c r="F12" s="60">
        <v>29693510.670000002</v>
      </c>
      <c r="G12" s="60"/>
      <c r="H12" s="92"/>
      <c r="I12" s="61">
        <f t="shared" si="0"/>
        <v>29693510.670000002</v>
      </c>
      <c r="J12" s="24">
        <f t="shared" si="1"/>
        <v>0</v>
      </c>
      <c r="K12" s="53">
        <f t="shared" si="2"/>
        <v>21228.509999997914</v>
      </c>
    </row>
    <row r="13" spans="1:11" ht="51.6" x14ac:dyDescent="0.25">
      <c r="A13" s="112" t="s">
        <v>103</v>
      </c>
      <c r="B13" s="72"/>
      <c r="C13" s="113" t="s">
        <v>105</v>
      </c>
      <c r="D13" s="60"/>
      <c r="E13" s="60">
        <v>1498117</v>
      </c>
      <c r="F13" s="60">
        <v>1498117</v>
      </c>
      <c r="G13" s="60"/>
      <c r="H13" s="92"/>
      <c r="I13" s="61">
        <f t="shared" si="0"/>
        <v>1498117</v>
      </c>
      <c r="J13" s="24">
        <f t="shared" si="1"/>
        <v>0</v>
      </c>
      <c r="K13" s="53">
        <f t="shared" si="2"/>
        <v>0</v>
      </c>
    </row>
    <row r="14" spans="1:11" ht="41.4" x14ac:dyDescent="0.25">
      <c r="A14" s="112" t="s">
        <v>93</v>
      </c>
      <c r="B14" s="72"/>
      <c r="C14" s="113" t="s">
        <v>106</v>
      </c>
      <c r="D14" s="60"/>
      <c r="E14" s="60">
        <v>415600</v>
      </c>
      <c r="F14" s="60">
        <v>415600</v>
      </c>
      <c r="G14" s="60"/>
      <c r="H14" s="92"/>
      <c r="I14" s="61">
        <f t="shared" si="0"/>
        <v>415600</v>
      </c>
      <c r="J14" s="24">
        <f t="shared" si="1"/>
        <v>0</v>
      </c>
      <c r="K14" s="53">
        <f t="shared" si="2"/>
        <v>0</v>
      </c>
    </row>
    <row r="15" spans="1:11" x14ac:dyDescent="0.25">
      <c r="A15" s="112" t="s">
        <v>109</v>
      </c>
      <c r="B15" s="72"/>
      <c r="C15" s="113" t="s">
        <v>108</v>
      </c>
      <c r="D15" s="60"/>
      <c r="E15" s="60">
        <v>469048.91</v>
      </c>
      <c r="F15" s="60">
        <v>469048.91</v>
      </c>
      <c r="G15" s="60"/>
      <c r="H15" s="92"/>
      <c r="I15" s="61">
        <f t="shared" si="0"/>
        <v>469048.91</v>
      </c>
      <c r="J15" s="24">
        <f t="shared" si="1"/>
        <v>0</v>
      </c>
      <c r="K15" s="53">
        <f t="shared" si="2"/>
        <v>0</v>
      </c>
    </row>
    <row r="16" spans="1:11" ht="31.2" x14ac:dyDescent="0.25">
      <c r="A16" s="112" t="s">
        <v>91</v>
      </c>
      <c r="B16" s="72"/>
      <c r="C16" s="113" t="s">
        <v>111</v>
      </c>
      <c r="D16" s="60"/>
      <c r="E16" s="60">
        <v>1258794.8700000001</v>
      </c>
      <c r="F16" s="60">
        <v>1258794.8700000001</v>
      </c>
      <c r="G16" s="60"/>
      <c r="H16" s="92"/>
      <c r="I16" s="61">
        <f t="shared" si="0"/>
        <v>1258794.8700000001</v>
      </c>
      <c r="J16" s="24">
        <f t="shared" si="1"/>
        <v>0</v>
      </c>
      <c r="K16" s="53">
        <f t="shared" si="2"/>
        <v>0</v>
      </c>
    </row>
    <row r="17" spans="1:11" ht="21" x14ac:dyDescent="0.25">
      <c r="A17" s="112" t="s">
        <v>113</v>
      </c>
      <c r="B17" s="72"/>
      <c r="C17" s="113" t="s">
        <v>112</v>
      </c>
      <c r="D17" s="60"/>
      <c r="E17" s="60">
        <v>5179107.96</v>
      </c>
      <c r="F17" s="60">
        <v>5179107.96</v>
      </c>
      <c r="G17" s="60"/>
      <c r="H17" s="92"/>
      <c r="I17" s="61">
        <f t="shared" si="0"/>
        <v>5179107.96</v>
      </c>
      <c r="J17" s="24">
        <f t="shared" si="1"/>
        <v>0</v>
      </c>
      <c r="K17" s="53">
        <f t="shared" si="2"/>
        <v>0</v>
      </c>
    </row>
    <row r="18" spans="1:11" ht="31.2" x14ac:dyDescent="0.25">
      <c r="A18" s="112" t="s">
        <v>96</v>
      </c>
      <c r="B18" s="72"/>
      <c r="C18" s="113" t="s">
        <v>114</v>
      </c>
      <c r="D18" s="60"/>
      <c r="E18" s="60">
        <v>144496</v>
      </c>
      <c r="F18" s="60">
        <v>144496</v>
      </c>
      <c r="G18" s="60"/>
      <c r="H18" s="92"/>
      <c r="I18" s="61">
        <f t="shared" si="0"/>
        <v>144496</v>
      </c>
      <c r="J18" s="24">
        <f t="shared" si="1"/>
        <v>0</v>
      </c>
      <c r="K18" s="53">
        <f t="shared" si="2"/>
        <v>0</v>
      </c>
    </row>
    <row r="19" spans="1:11" x14ac:dyDescent="0.25">
      <c r="A19" s="112" t="s">
        <v>97</v>
      </c>
      <c r="B19" s="72"/>
      <c r="C19" s="113" t="s">
        <v>115</v>
      </c>
      <c r="D19" s="60"/>
      <c r="E19" s="60">
        <v>13012</v>
      </c>
      <c r="F19" s="60">
        <v>13012</v>
      </c>
      <c r="G19" s="60"/>
      <c r="H19" s="92"/>
      <c r="I19" s="61">
        <f t="shared" si="0"/>
        <v>13012</v>
      </c>
      <c r="J19" s="24">
        <f t="shared" si="1"/>
        <v>0</v>
      </c>
      <c r="K19" s="53">
        <f t="shared" si="2"/>
        <v>0</v>
      </c>
    </row>
    <row r="20" spans="1:11" ht="21" x14ac:dyDescent="0.25">
      <c r="A20" s="112" t="s">
        <v>113</v>
      </c>
      <c r="B20" s="72"/>
      <c r="C20" s="113" t="s">
        <v>116</v>
      </c>
      <c r="D20" s="60"/>
      <c r="E20" s="60">
        <v>1296926.79</v>
      </c>
      <c r="F20" s="60">
        <v>1296926.79</v>
      </c>
      <c r="G20" s="60"/>
      <c r="H20" s="92"/>
      <c r="I20" s="61">
        <f t="shared" si="0"/>
        <v>1296926.79</v>
      </c>
      <c r="J20" s="24">
        <f t="shared" si="1"/>
        <v>0</v>
      </c>
      <c r="K20" s="53">
        <f t="shared" si="2"/>
        <v>0</v>
      </c>
    </row>
    <row r="21" spans="1:11" ht="21" x14ac:dyDescent="0.25">
      <c r="A21" s="112" t="s">
        <v>94</v>
      </c>
      <c r="B21" s="72"/>
      <c r="C21" s="113" t="s">
        <v>117</v>
      </c>
      <c r="D21" s="60"/>
      <c r="E21" s="60">
        <v>351703.86</v>
      </c>
      <c r="F21" s="60">
        <v>351703.86</v>
      </c>
      <c r="G21" s="60"/>
      <c r="H21" s="92"/>
      <c r="I21" s="61">
        <f t="shared" si="0"/>
        <v>351703.86</v>
      </c>
      <c r="J21" s="24">
        <f t="shared" si="1"/>
        <v>0</v>
      </c>
      <c r="K21" s="53">
        <f t="shared" si="2"/>
        <v>0</v>
      </c>
    </row>
    <row r="22" spans="1:11" ht="51.6" x14ac:dyDescent="0.25">
      <c r="A22" s="112" t="s">
        <v>103</v>
      </c>
      <c r="B22" s="72"/>
      <c r="C22" s="113" t="s">
        <v>118</v>
      </c>
      <c r="D22" s="60"/>
      <c r="E22" s="60">
        <v>71559.600000000006</v>
      </c>
      <c r="F22" s="60">
        <v>71559.600000000006</v>
      </c>
      <c r="G22" s="60"/>
      <c r="H22" s="92"/>
      <c r="I22" s="61">
        <f t="shared" si="0"/>
        <v>71559.600000000006</v>
      </c>
      <c r="J22" s="24">
        <f t="shared" si="1"/>
        <v>0</v>
      </c>
      <c r="K22" s="53">
        <f t="shared" si="2"/>
        <v>0</v>
      </c>
    </row>
    <row r="23" spans="1:11" ht="31.2" x14ac:dyDescent="0.25">
      <c r="A23" s="112" t="s">
        <v>99</v>
      </c>
      <c r="B23" s="72"/>
      <c r="C23" s="113" t="s">
        <v>119</v>
      </c>
      <c r="D23" s="60"/>
      <c r="E23" s="60">
        <v>1035606090.78</v>
      </c>
      <c r="F23" s="60">
        <v>1035606090.78</v>
      </c>
      <c r="G23" s="60"/>
      <c r="H23" s="92"/>
      <c r="I23" s="61">
        <f t="shared" si="0"/>
        <v>1035606090.78</v>
      </c>
      <c r="J23" s="24">
        <f t="shared" si="1"/>
        <v>0</v>
      </c>
      <c r="K23" s="53">
        <f t="shared" si="2"/>
        <v>0</v>
      </c>
    </row>
    <row r="24" spans="1:11" ht="61.8" x14ac:dyDescent="0.25">
      <c r="A24" s="112" t="s">
        <v>101</v>
      </c>
      <c r="B24" s="72"/>
      <c r="C24" s="113" t="s">
        <v>120</v>
      </c>
      <c r="D24" s="60"/>
      <c r="E24" s="60">
        <v>310999069.33999997</v>
      </c>
      <c r="F24" s="60">
        <v>310999069.33999997</v>
      </c>
      <c r="G24" s="60"/>
      <c r="H24" s="92"/>
      <c r="I24" s="61">
        <f t="shared" si="0"/>
        <v>310999069.33999997</v>
      </c>
      <c r="J24" s="24">
        <f t="shared" si="1"/>
        <v>0</v>
      </c>
      <c r="K24" s="53">
        <f t="shared" si="2"/>
        <v>0</v>
      </c>
    </row>
    <row r="25" spans="1:11" ht="51.6" x14ac:dyDescent="0.25">
      <c r="A25" s="112" t="s">
        <v>103</v>
      </c>
      <c r="B25" s="72"/>
      <c r="C25" s="113" t="s">
        <v>121</v>
      </c>
      <c r="D25" s="60"/>
      <c r="E25" s="60">
        <v>5490400</v>
      </c>
      <c r="F25" s="60">
        <v>5478292.3499999996</v>
      </c>
      <c r="G25" s="60"/>
      <c r="H25" s="92"/>
      <c r="I25" s="61">
        <f t="shared" si="0"/>
        <v>5478292.3499999996</v>
      </c>
      <c r="J25" s="24">
        <f t="shared" si="1"/>
        <v>0</v>
      </c>
      <c r="K25" s="53">
        <f t="shared" si="2"/>
        <v>12107.650000000373</v>
      </c>
    </row>
    <row r="26" spans="1:11" ht="82.2" x14ac:dyDescent="0.25">
      <c r="A26" s="112" t="s">
        <v>123</v>
      </c>
      <c r="B26" s="72"/>
      <c r="C26" s="113" t="s">
        <v>122</v>
      </c>
      <c r="D26" s="60"/>
      <c r="E26" s="60">
        <v>4262180.1100000003</v>
      </c>
      <c r="F26" s="60">
        <v>4262180.1100000003</v>
      </c>
      <c r="G26" s="60"/>
      <c r="H26" s="92"/>
      <c r="I26" s="61">
        <f t="shared" si="0"/>
        <v>4262180.1100000003</v>
      </c>
      <c r="J26" s="24">
        <f t="shared" si="1"/>
        <v>0</v>
      </c>
      <c r="K26" s="53">
        <f t="shared" si="2"/>
        <v>0</v>
      </c>
    </row>
    <row r="27" spans="1:11" ht="41.4" x14ac:dyDescent="0.25">
      <c r="A27" s="112" t="s">
        <v>93</v>
      </c>
      <c r="B27" s="72"/>
      <c r="C27" s="113" t="s">
        <v>124</v>
      </c>
      <c r="D27" s="60"/>
      <c r="E27" s="60">
        <v>19247795.539999999</v>
      </c>
      <c r="F27" s="60">
        <v>19246218.93</v>
      </c>
      <c r="G27" s="60"/>
      <c r="H27" s="92"/>
      <c r="I27" s="61">
        <f t="shared" si="0"/>
        <v>19246218.93</v>
      </c>
      <c r="J27" s="24">
        <f t="shared" si="1"/>
        <v>0</v>
      </c>
      <c r="K27" s="53">
        <f t="shared" si="2"/>
        <v>1576.609999999404</v>
      </c>
    </row>
    <row r="28" spans="1:11" ht="41.4" x14ac:dyDescent="0.25">
      <c r="A28" s="112" t="s">
        <v>107</v>
      </c>
      <c r="B28" s="72"/>
      <c r="C28" s="113" t="s">
        <v>125</v>
      </c>
      <c r="D28" s="60"/>
      <c r="E28" s="60">
        <v>15425.04</v>
      </c>
      <c r="F28" s="60">
        <v>15425.04</v>
      </c>
      <c r="G28" s="60"/>
      <c r="H28" s="92"/>
      <c r="I28" s="61">
        <f t="shared" si="0"/>
        <v>15425.04</v>
      </c>
      <c r="J28" s="24">
        <f t="shared" si="1"/>
        <v>0</v>
      </c>
      <c r="K28" s="53">
        <f t="shared" si="2"/>
        <v>0</v>
      </c>
    </row>
    <row r="29" spans="1:11" ht="41.4" x14ac:dyDescent="0.25">
      <c r="A29" s="112" t="s">
        <v>110</v>
      </c>
      <c r="B29" s="72"/>
      <c r="C29" s="113" t="s">
        <v>126</v>
      </c>
      <c r="D29" s="60"/>
      <c r="E29" s="60">
        <v>7586336.7300000004</v>
      </c>
      <c r="F29" s="60">
        <v>7564964.7300000004</v>
      </c>
      <c r="G29" s="60"/>
      <c r="H29" s="92"/>
      <c r="I29" s="61">
        <f t="shared" si="0"/>
        <v>7564964.7300000004</v>
      </c>
      <c r="J29" s="24">
        <f t="shared" si="1"/>
        <v>0</v>
      </c>
      <c r="K29" s="53">
        <f t="shared" si="2"/>
        <v>21372</v>
      </c>
    </row>
    <row r="30" spans="1:11" ht="31.2" x14ac:dyDescent="0.25">
      <c r="A30" s="112" t="s">
        <v>91</v>
      </c>
      <c r="B30" s="72"/>
      <c r="C30" s="113" t="s">
        <v>127</v>
      </c>
      <c r="D30" s="60"/>
      <c r="E30" s="60">
        <v>15841630.949999999</v>
      </c>
      <c r="F30" s="60">
        <v>15841630.949999999</v>
      </c>
      <c r="G30" s="60"/>
      <c r="H30" s="92"/>
      <c r="I30" s="61">
        <f t="shared" si="0"/>
        <v>15841630.949999999</v>
      </c>
      <c r="J30" s="24">
        <f t="shared" si="1"/>
        <v>0</v>
      </c>
      <c r="K30" s="53">
        <f t="shared" si="2"/>
        <v>0</v>
      </c>
    </row>
    <row r="31" spans="1:11" ht="41.4" x14ac:dyDescent="0.25">
      <c r="A31" s="112" t="s">
        <v>92</v>
      </c>
      <c r="B31" s="72"/>
      <c r="C31" s="113" t="s">
        <v>128</v>
      </c>
      <c r="D31" s="60"/>
      <c r="E31" s="60">
        <v>14226045.26</v>
      </c>
      <c r="F31" s="60">
        <v>14226045.26</v>
      </c>
      <c r="G31" s="60"/>
      <c r="H31" s="92"/>
      <c r="I31" s="61">
        <f t="shared" si="0"/>
        <v>14226045.26</v>
      </c>
      <c r="J31" s="24">
        <f t="shared" si="1"/>
        <v>0</v>
      </c>
      <c r="K31" s="53">
        <f t="shared" si="2"/>
        <v>0</v>
      </c>
    </row>
    <row r="32" spans="1:11" ht="21" x14ac:dyDescent="0.25">
      <c r="A32" s="112" t="s">
        <v>113</v>
      </c>
      <c r="B32" s="72"/>
      <c r="C32" s="113" t="s">
        <v>129</v>
      </c>
      <c r="D32" s="60"/>
      <c r="E32" s="60">
        <v>47508005.140000001</v>
      </c>
      <c r="F32" s="60">
        <v>47508005.140000001</v>
      </c>
      <c r="G32" s="60"/>
      <c r="H32" s="92"/>
      <c r="I32" s="61">
        <f t="shared" si="0"/>
        <v>47508005.140000001</v>
      </c>
      <c r="J32" s="24">
        <f t="shared" si="1"/>
        <v>0</v>
      </c>
      <c r="K32" s="53">
        <f t="shared" si="2"/>
        <v>0</v>
      </c>
    </row>
    <row r="33" spans="1:11" ht="51.6" x14ac:dyDescent="0.25">
      <c r="A33" s="112" t="s">
        <v>95</v>
      </c>
      <c r="B33" s="72"/>
      <c r="C33" s="113" t="s">
        <v>130</v>
      </c>
      <c r="D33" s="60"/>
      <c r="E33" s="60">
        <v>11462</v>
      </c>
      <c r="F33" s="60">
        <v>11462</v>
      </c>
      <c r="G33" s="60"/>
      <c r="H33" s="92"/>
      <c r="I33" s="61">
        <f t="shared" si="0"/>
        <v>11462</v>
      </c>
      <c r="J33" s="24">
        <f t="shared" si="1"/>
        <v>0</v>
      </c>
      <c r="K33" s="53">
        <f t="shared" si="2"/>
        <v>0</v>
      </c>
    </row>
    <row r="34" spans="1:11" ht="31.2" x14ac:dyDescent="0.25">
      <c r="A34" s="112" t="s">
        <v>96</v>
      </c>
      <c r="B34" s="72"/>
      <c r="C34" s="113" t="s">
        <v>131</v>
      </c>
      <c r="D34" s="60"/>
      <c r="E34" s="60">
        <v>10010786.529999999</v>
      </c>
      <c r="F34" s="60">
        <v>10010786.529999999</v>
      </c>
      <c r="G34" s="60"/>
      <c r="H34" s="92"/>
      <c r="I34" s="61">
        <f t="shared" si="0"/>
        <v>10010786.529999999</v>
      </c>
      <c r="J34" s="24">
        <f t="shared" si="1"/>
        <v>0</v>
      </c>
      <c r="K34" s="53">
        <f t="shared" si="2"/>
        <v>0</v>
      </c>
    </row>
    <row r="35" spans="1:11" x14ac:dyDescent="0.25">
      <c r="A35" s="112" t="s">
        <v>97</v>
      </c>
      <c r="B35" s="72"/>
      <c r="C35" s="113" t="s">
        <v>132</v>
      </c>
      <c r="D35" s="60"/>
      <c r="E35" s="60">
        <v>64200</v>
      </c>
      <c r="F35" s="60">
        <v>64200</v>
      </c>
      <c r="G35" s="60"/>
      <c r="H35" s="92"/>
      <c r="I35" s="61">
        <f t="shared" si="0"/>
        <v>64200</v>
      </c>
      <c r="J35" s="24">
        <f t="shared" si="1"/>
        <v>0</v>
      </c>
      <c r="K35" s="53">
        <f t="shared" si="2"/>
        <v>0</v>
      </c>
    </row>
    <row r="36" spans="1:11" ht="51.6" x14ac:dyDescent="0.25">
      <c r="A36" s="112" t="s">
        <v>134</v>
      </c>
      <c r="B36" s="72"/>
      <c r="C36" s="113" t="s">
        <v>133</v>
      </c>
      <c r="D36" s="60"/>
      <c r="E36" s="60">
        <v>208078.2</v>
      </c>
      <c r="F36" s="60">
        <v>208078.2</v>
      </c>
      <c r="G36" s="60"/>
      <c r="H36" s="92"/>
      <c r="I36" s="61">
        <f t="shared" si="0"/>
        <v>208078.2</v>
      </c>
      <c r="J36" s="24">
        <f t="shared" si="1"/>
        <v>0</v>
      </c>
      <c r="K36" s="53">
        <f t="shared" si="2"/>
        <v>0</v>
      </c>
    </row>
    <row r="37" spans="1:11" ht="21" x14ac:dyDescent="0.25">
      <c r="A37" s="112" t="s">
        <v>136</v>
      </c>
      <c r="B37" s="72"/>
      <c r="C37" s="113" t="s">
        <v>135</v>
      </c>
      <c r="D37" s="60"/>
      <c r="E37" s="60">
        <v>129811500</v>
      </c>
      <c r="F37" s="60">
        <v>129811311.34999999</v>
      </c>
      <c r="G37" s="60"/>
      <c r="H37" s="92"/>
      <c r="I37" s="61">
        <f t="shared" si="0"/>
        <v>129811311.34999999</v>
      </c>
      <c r="J37" s="24">
        <f t="shared" si="1"/>
        <v>0</v>
      </c>
      <c r="K37" s="53">
        <f t="shared" si="2"/>
        <v>188.65000000596046</v>
      </c>
    </row>
    <row r="38" spans="1:11" ht="82.2" x14ac:dyDescent="0.25">
      <c r="A38" s="112" t="s">
        <v>123</v>
      </c>
      <c r="B38" s="72"/>
      <c r="C38" s="113" t="s">
        <v>137</v>
      </c>
      <c r="D38" s="60"/>
      <c r="E38" s="60">
        <v>220194.9</v>
      </c>
      <c r="F38" s="60">
        <v>213194.9</v>
      </c>
      <c r="G38" s="60"/>
      <c r="H38" s="92"/>
      <c r="I38" s="61">
        <f t="shared" si="0"/>
        <v>213194.9</v>
      </c>
      <c r="J38" s="24">
        <f t="shared" si="1"/>
        <v>0</v>
      </c>
      <c r="K38" s="53">
        <f t="shared" si="2"/>
        <v>7000</v>
      </c>
    </row>
    <row r="39" spans="1:11" ht="41.4" x14ac:dyDescent="0.25">
      <c r="A39" s="112" t="s">
        <v>93</v>
      </c>
      <c r="B39" s="72"/>
      <c r="C39" s="113" t="s">
        <v>138</v>
      </c>
      <c r="D39" s="60"/>
      <c r="E39" s="60">
        <v>3369988.44</v>
      </c>
      <c r="F39" s="60">
        <v>3369988.44</v>
      </c>
      <c r="G39" s="60"/>
      <c r="H39" s="92"/>
      <c r="I39" s="61">
        <f t="shared" si="0"/>
        <v>3369988.44</v>
      </c>
      <c r="J39" s="24">
        <f t="shared" si="1"/>
        <v>0</v>
      </c>
      <c r="K39" s="53">
        <f t="shared" si="2"/>
        <v>0</v>
      </c>
    </row>
    <row r="40" spans="1:11" ht="21" x14ac:dyDescent="0.25">
      <c r="A40" s="112" t="s">
        <v>113</v>
      </c>
      <c r="B40" s="72"/>
      <c r="C40" s="113" t="s">
        <v>139</v>
      </c>
      <c r="D40" s="60"/>
      <c r="E40" s="60">
        <v>8028052.0999999996</v>
      </c>
      <c r="F40" s="60">
        <v>8028052.0999999996</v>
      </c>
      <c r="G40" s="60"/>
      <c r="H40" s="92"/>
      <c r="I40" s="61">
        <f t="shared" si="0"/>
        <v>8028052.0999999996</v>
      </c>
      <c r="J40" s="24">
        <f t="shared" si="1"/>
        <v>0</v>
      </c>
      <c r="K40" s="53">
        <f t="shared" si="2"/>
        <v>0</v>
      </c>
    </row>
    <row r="41" spans="1:11" ht="21" x14ac:dyDescent="0.25">
      <c r="A41" s="112" t="s">
        <v>94</v>
      </c>
      <c r="B41" s="72"/>
      <c r="C41" s="113" t="s">
        <v>140</v>
      </c>
      <c r="D41" s="60"/>
      <c r="E41" s="60">
        <v>37932900</v>
      </c>
      <c r="F41" s="60">
        <v>37932900</v>
      </c>
      <c r="G41" s="60"/>
      <c r="H41" s="92"/>
      <c r="I41" s="61">
        <f t="shared" si="0"/>
        <v>37932900</v>
      </c>
      <c r="J41" s="24">
        <f t="shared" si="1"/>
        <v>0</v>
      </c>
      <c r="K41" s="53">
        <f t="shared" si="2"/>
        <v>0</v>
      </c>
    </row>
    <row r="42" spans="1:11" ht="51.6" x14ac:dyDescent="0.25">
      <c r="A42" s="112" t="s">
        <v>103</v>
      </c>
      <c r="B42" s="72"/>
      <c r="C42" s="113" t="s">
        <v>141</v>
      </c>
      <c r="D42" s="60"/>
      <c r="E42" s="60">
        <v>91642500.299999997</v>
      </c>
      <c r="F42" s="60">
        <v>91642500.299999997</v>
      </c>
      <c r="G42" s="60"/>
      <c r="H42" s="92"/>
      <c r="I42" s="61">
        <f t="shared" si="0"/>
        <v>91642500.299999997</v>
      </c>
      <c r="J42" s="24">
        <f t="shared" si="1"/>
        <v>0</v>
      </c>
      <c r="K42" s="53">
        <f t="shared" si="2"/>
        <v>0</v>
      </c>
    </row>
    <row r="43" spans="1:11" ht="61.8" x14ac:dyDescent="0.25">
      <c r="A43" s="112" t="s">
        <v>101</v>
      </c>
      <c r="B43" s="72"/>
      <c r="C43" s="113" t="s">
        <v>142</v>
      </c>
      <c r="D43" s="60"/>
      <c r="E43" s="60">
        <v>3757275.72</v>
      </c>
      <c r="F43" s="60">
        <v>3757275.72</v>
      </c>
      <c r="G43" s="60"/>
      <c r="H43" s="92"/>
      <c r="I43" s="61">
        <f t="shared" si="0"/>
        <v>3757275.72</v>
      </c>
      <c r="J43" s="24">
        <f t="shared" si="1"/>
        <v>0</v>
      </c>
      <c r="K43" s="53">
        <f t="shared" si="2"/>
        <v>0</v>
      </c>
    </row>
    <row r="44" spans="1:11" ht="51.6" x14ac:dyDescent="0.25">
      <c r="A44" s="112" t="s">
        <v>103</v>
      </c>
      <c r="B44" s="72"/>
      <c r="C44" s="113" t="s">
        <v>143</v>
      </c>
      <c r="D44" s="60"/>
      <c r="E44" s="60">
        <v>453293.7</v>
      </c>
      <c r="F44" s="60">
        <v>453293.7</v>
      </c>
      <c r="G44" s="60"/>
      <c r="H44" s="92"/>
      <c r="I44" s="61">
        <f t="shared" si="0"/>
        <v>453293.7</v>
      </c>
      <c r="J44" s="24">
        <f t="shared" si="1"/>
        <v>0</v>
      </c>
      <c r="K44" s="53">
        <f t="shared" si="2"/>
        <v>0</v>
      </c>
    </row>
    <row r="45" spans="1:11" ht="41.4" x14ac:dyDescent="0.25">
      <c r="A45" s="112" t="s">
        <v>107</v>
      </c>
      <c r="B45" s="72"/>
      <c r="C45" s="113" t="s">
        <v>144</v>
      </c>
      <c r="D45" s="60"/>
      <c r="E45" s="60">
        <v>99993.600000000006</v>
      </c>
      <c r="F45" s="60">
        <v>99993.600000000006</v>
      </c>
      <c r="G45" s="60"/>
      <c r="H45" s="92"/>
      <c r="I45" s="61">
        <f t="shared" si="0"/>
        <v>99993.600000000006</v>
      </c>
      <c r="J45" s="24">
        <f t="shared" si="1"/>
        <v>0</v>
      </c>
      <c r="K45" s="53">
        <f t="shared" si="2"/>
        <v>0</v>
      </c>
    </row>
    <row r="46" spans="1:11" ht="51.6" x14ac:dyDescent="0.25">
      <c r="A46" s="112" t="s">
        <v>103</v>
      </c>
      <c r="B46" s="72"/>
      <c r="C46" s="113" t="s">
        <v>145</v>
      </c>
      <c r="D46" s="60"/>
      <c r="E46" s="60">
        <v>7203100</v>
      </c>
      <c r="F46" s="60">
        <v>7126139.4400000004</v>
      </c>
      <c r="G46" s="60"/>
      <c r="H46" s="92"/>
      <c r="I46" s="61">
        <f t="shared" si="0"/>
        <v>7126139.4400000004</v>
      </c>
      <c r="J46" s="24">
        <f t="shared" si="1"/>
        <v>0</v>
      </c>
      <c r="K46" s="53">
        <f t="shared" si="2"/>
        <v>76960.55999999959</v>
      </c>
    </row>
    <row r="47" spans="1:11" ht="41.4" x14ac:dyDescent="0.25">
      <c r="A47" s="112" t="s">
        <v>147</v>
      </c>
      <c r="B47" s="72"/>
      <c r="C47" s="113" t="s">
        <v>146</v>
      </c>
      <c r="D47" s="60"/>
      <c r="E47" s="60">
        <v>20963.55</v>
      </c>
      <c r="F47" s="60">
        <v>20963.55</v>
      </c>
      <c r="G47" s="60"/>
      <c r="H47" s="92"/>
      <c r="I47" s="61">
        <f t="shared" si="0"/>
        <v>20963.55</v>
      </c>
      <c r="J47" s="24">
        <f t="shared" si="1"/>
        <v>0</v>
      </c>
      <c r="K47" s="53">
        <f t="shared" si="2"/>
        <v>0</v>
      </c>
    </row>
    <row r="48" spans="1:11" ht="21" x14ac:dyDescent="0.25">
      <c r="A48" s="112" t="s">
        <v>113</v>
      </c>
      <c r="B48" s="72"/>
      <c r="C48" s="113" t="s">
        <v>148</v>
      </c>
      <c r="D48" s="60"/>
      <c r="E48" s="60">
        <v>158231.31</v>
      </c>
      <c r="F48" s="60">
        <v>158231.31</v>
      </c>
      <c r="G48" s="60"/>
      <c r="H48" s="92"/>
      <c r="I48" s="61">
        <f t="shared" si="0"/>
        <v>158231.31</v>
      </c>
      <c r="J48" s="24">
        <f t="shared" si="1"/>
        <v>0</v>
      </c>
      <c r="K48" s="53">
        <f t="shared" si="2"/>
        <v>0</v>
      </c>
    </row>
    <row r="49" spans="1:11" ht="21" x14ac:dyDescent="0.25">
      <c r="A49" s="112" t="s">
        <v>113</v>
      </c>
      <c r="B49" s="72"/>
      <c r="C49" s="113" t="s">
        <v>149</v>
      </c>
      <c r="D49" s="60"/>
      <c r="E49" s="60">
        <v>217171.92</v>
      </c>
      <c r="F49" s="60">
        <v>217171.92</v>
      </c>
      <c r="G49" s="60"/>
      <c r="H49" s="92"/>
      <c r="I49" s="61">
        <f t="shared" si="0"/>
        <v>217171.92</v>
      </c>
      <c r="J49" s="24">
        <f t="shared" si="1"/>
        <v>0</v>
      </c>
      <c r="K49" s="53">
        <f t="shared" si="2"/>
        <v>0</v>
      </c>
    </row>
    <row r="50" spans="1:11" ht="41.4" x14ac:dyDescent="0.25">
      <c r="A50" s="112" t="s">
        <v>107</v>
      </c>
      <c r="B50" s="72"/>
      <c r="C50" s="113" t="s">
        <v>150</v>
      </c>
      <c r="D50" s="60"/>
      <c r="E50" s="60">
        <v>575190805.36000001</v>
      </c>
      <c r="F50" s="60">
        <v>575190805.36000001</v>
      </c>
      <c r="G50" s="60"/>
      <c r="H50" s="92"/>
      <c r="I50" s="61">
        <f t="shared" si="0"/>
        <v>575190805.36000001</v>
      </c>
      <c r="J50" s="24">
        <f t="shared" si="1"/>
        <v>0</v>
      </c>
      <c r="K50" s="53">
        <f t="shared" si="2"/>
        <v>0</v>
      </c>
    </row>
    <row r="51" spans="1:11" ht="31.2" x14ac:dyDescent="0.25">
      <c r="A51" s="112" t="s">
        <v>152</v>
      </c>
      <c r="B51" s="72"/>
      <c r="C51" s="113" t="s">
        <v>151</v>
      </c>
      <c r="D51" s="60"/>
      <c r="E51" s="60">
        <v>5210200</v>
      </c>
      <c r="F51" s="60">
        <v>5210200</v>
      </c>
      <c r="G51" s="60"/>
      <c r="H51" s="92"/>
      <c r="I51" s="61">
        <f t="shared" si="0"/>
        <v>5210200</v>
      </c>
      <c r="J51" s="24">
        <f t="shared" si="1"/>
        <v>0</v>
      </c>
      <c r="K51" s="53">
        <f t="shared" si="2"/>
        <v>0</v>
      </c>
    </row>
    <row r="52" spans="1:11" hidden="1" x14ac:dyDescent="0.25">
      <c r="A52" s="69"/>
      <c r="B52" s="72"/>
      <c r="C52" s="71"/>
      <c r="D52" s="60"/>
      <c r="E52" s="60"/>
      <c r="F52" s="60"/>
      <c r="G52" s="60"/>
      <c r="H52" s="92"/>
      <c r="I52" s="61">
        <f t="shared" si="0"/>
        <v>0</v>
      </c>
      <c r="J52" s="24">
        <f t="shared" si="1"/>
        <v>0</v>
      </c>
      <c r="K52" s="53">
        <f t="shared" si="2"/>
        <v>0</v>
      </c>
    </row>
    <row r="53" spans="1:11" ht="21.6" thickBot="1" x14ac:dyDescent="0.3">
      <c r="A53" s="70" t="s">
        <v>65</v>
      </c>
      <c r="B53" s="54" t="s">
        <v>30</v>
      </c>
      <c r="C53" s="101" t="s">
        <v>62</v>
      </c>
      <c r="D53" s="101" t="s">
        <v>62</v>
      </c>
      <c r="E53" s="102" t="s">
        <v>62</v>
      </c>
      <c r="F53" s="56">
        <f>SUM(ss010b-ss200c)</f>
        <v>-3419845338.6900001</v>
      </c>
      <c r="G53" s="56">
        <f>SUM(ss010c-ss200d)</f>
        <v>0</v>
      </c>
      <c r="H53" s="56">
        <f>SUM(ss010d-ss200e)</f>
        <v>0</v>
      </c>
      <c r="I53" s="55">
        <f t="shared" si="0"/>
        <v>-3419845338.6900001</v>
      </c>
      <c r="J53" s="102" t="s">
        <v>62</v>
      </c>
      <c r="K53" s="103" t="s">
        <v>62</v>
      </c>
    </row>
    <row r="54" spans="1:11" x14ac:dyDescent="0.25">
      <c r="I54" s="23"/>
      <c r="J54" s="29"/>
      <c r="K54" s="29"/>
    </row>
    <row r="56" spans="1:11" x14ac:dyDescent="0.25">
      <c r="J56" s="26"/>
    </row>
  </sheetData>
  <sheetProtection formatColumns="0" formatRows="0"/>
  <mergeCells count="8">
    <mergeCell ref="J3:K3"/>
    <mergeCell ref="E3:E4"/>
    <mergeCell ref="D1:G1"/>
    <mergeCell ref="A3:A4"/>
    <mergeCell ref="B3:B4"/>
    <mergeCell ref="C3:C4"/>
    <mergeCell ref="D3:D4"/>
    <mergeCell ref="F3:I3"/>
  </mergeCells>
  <phoneticPr fontId="4" type="noConversion"/>
  <dataValidations count="1">
    <dataValidation type="decimal" allowBlank="1" showInputMessage="1" showErrorMessage="1" errorTitle="Ошибка" error="Введенное значение не является числом!" sqref="D8:E52 F8:I53">
      <formula1>-1000000000000</formula1>
      <formula2>1000000000000</formula2>
    </dataValidation>
  </dataValidations>
  <pageMargins left="0.39370078740157483" right="0.39370078740157483" top="0.59055118110236227" bottom="0.39370078740157483" header="0" footer="0"/>
  <pageSetup paperSize="9" scale="90" orientation="landscape" blackAndWhite="1" r:id="rId1"/>
  <headerFooter alignWithMargins="0"/>
  <ignoredErrors>
    <ignoredError sqref="B5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I46"/>
  <sheetViews>
    <sheetView showGridLines="0" workbookViewId="0"/>
  </sheetViews>
  <sheetFormatPr defaultRowHeight="13.2" x14ac:dyDescent="0.25"/>
  <cols>
    <col min="1" max="1" width="36.44140625" customWidth="1"/>
    <col min="2" max="2" width="5.6640625" customWidth="1"/>
    <col min="3" max="3" width="21.33203125" customWidth="1"/>
    <col min="4" max="4" width="14.6640625" customWidth="1"/>
    <col min="5" max="5" width="16.6640625" customWidth="1"/>
    <col min="6" max="6" width="15" customWidth="1"/>
    <col min="7" max="7" width="13.109375" customWidth="1"/>
    <col min="8" max="8" width="13.5546875" customWidth="1"/>
    <col min="9" max="9" width="13.109375" customWidth="1"/>
  </cols>
  <sheetData>
    <row r="1" spans="1:9" ht="13.8" x14ac:dyDescent="0.25">
      <c r="C1" s="133" t="s">
        <v>84</v>
      </c>
      <c r="D1" s="133"/>
      <c r="E1" s="133"/>
      <c r="F1" s="133"/>
    </row>
    <row r="2" spans="1:9" ht="6.75" customHeight="1" x14ac:dyDescent="0.25"/>
    <row r="3" spans="1:9" x14ac:dyDescent="0.25">
      <c r="A3" s="121" t="s">
        <v>8</v>
      </c>
      <c r="B3" s="121" t="s">
        <v>14</v>
      </c>
      <c r="C3" s="121" t="s">
        <v>78</v>
      </c>
      <c r="D3" s="121" t="s">
        <v>61</v>
      </c>
      <c r="E3" s="121" t="s">
        <v>9</v>
      </c>
      <c r="F3" s="121"/>
      <c r="G3" s="121"/>
      <c r="H3" s="121"/>
      <c r="I3" s="121" t="s">
        <v>13</v>
      </c>
    </row>
    <row r="4" spans="1:9" ht="49.5" customHeight="1" x14ac:dyDescent="0.25">
      <c r="A4" s="121"/>
      <c r="B4" s="121"/>
      <c r="C4" s="121"/>
      <c r="D4" s="121"/>
      <c r="E4" s="80" t="s">
        <v>76</v>
      </c>
      <c r="F4" s="80" t="s">
        <v>10</v>
      </c>
      <c r="G4" s="80" t="s">
        <v>11</v>
      </c>
      <c r="H4" s="81" t="s">
        <v>12</v>
      </c>
      <c r="I4" s="121"/>
    </row>
    <row r="5" spans="1:9" ht="13.8" thickBot="1" x14ac:dyDescent="0.3">
      <c r="A5" s="83">
        <v>1</v>
      </c>
      <c r="B5" s="83">
        <v>2</v>
      </c>
      <c r="C5" s="83">
        <v>3</v>
      </c>
      <c r="D5" s="83">
        <v>4</v>
      </c>
      <c r="E5" s="83">
        <v>5</v>
      </c>
      <c r="F5" s="83">
        <v>6</v>
      </c>
      <c r="G5" s="83">
        <v>7</v>
      </c>
      <c r="H5" s="83">
        <v>8</v>
      </c>
      <c r="I5" s="83">
        <v>9</v>
      </c>
    </row>
    <row r="6" spans="1:9" ht="24" customHeight="1" x14ac:dyDescent="0.25">
      <c r="A6" s="48" t="s">
        <v>79</v>
      </c>
      <c r="B6" s="50" t="s">
        <v>24</v>
      </c>
      <c r="C6" s="65" t="s">
        <v>62</v>
      </c>
      <c r="D6" s="14">
        <f>SUM(ss520a,ss620a,ss700a,ss800a)</f>
        <v>0</v>
      </c>
      <c r="E6" s="14">
        <f>SUM(ss520b,ss620b,ss700b,ss800b)</f>
        <v>3419845338.6900001</v>
      </c>
      <c r="F6" s="14">
        <f>SUM(ss520c,ss620c,ss700c,ss800c)</f>
        <v>0</v>
      </c>
      <c r="G6" s="14">
        <f>SUM(ss520d,ss620d,ss700d,ss800d)</f>
        <v>0</v>
      </c>
      <c r="H6" s="14">
        <f>SUM(E6:G6)</f>
        <v>3419845338.6900001</v>
      </c>
      <c r="I6" s="51">
        <f>SUM(ss520f+ss620f+ss700f)</f>
        <v>0</v>
      </c>
    </row>
    <row r="7" spans="1:9" ht="24" customHeight="1" x14ac:dyDescent="0.25">
      <c r="A7" s="48" t="s">
        <v>55</v>
      </c>
      <c r="B7" s="52" t="s">
        <v>25</v>
      </c>
      <c r="C7" s="81" t="s">
        <v>62</v>
      </c>
      <c r="D7" s="15">
        <f>SUM(Data_s43)</f>
        <v>0</v>
      </c>
      <c r="E7" s="15">
        <f>SUM(Data_s53)</f>
        <v>0</v>
      </c>
      <c r="F7" s="15">
        <f>SUM(Data_s63)</f>
        <v>0</v>
      </c>
      <c r="G7" s="15">
        <f>SUM(Data_s73)</f>
        <v>0</v>
      </c>
      <c r="H7" s="15">
        <f>SUM(E7:G7)</f>
        <v>0</v>
      </c>
      <c r="I7" s="53">
        <f>IF(D7=0,0,IF(D7&lt;=H7,0,D7-H7))</f>
        <v>0</v>
      </c>
    </row>
    <row r="8" spans="1:9" ht="14.25" customHeight="1" x14ac:dyDescent="0.25">
      <c r="A8" s="49" t="s">
        <v>54</v>
      </c>
      <c r="B8" s="52"/>
      <c r="C8" s="94"/>
      <c r="D8" s="15"/>
      <c r="E8" s="15"/>
      <c r="F8" s="15"/>
      <c r="G8" s="15"/>
      <c r="H8" s="15"/>
      <c r="I8" s="53"/>
    </row>
    <row r="9" spans="1:9" hidden="1" x14ac:dyDescent="0.25">
      <c r="A9" s="49"/>
      <c r="B9" s="52"/>
      <c r="C9" s="94"/>
      <c r="D9" s="20"/>
      <c r="E9" s="20"/>
      <c r="F9" s="20"/>
      <c r="G9" s="20"/>
      <c r="H9" s="15">
        <f>SUM(E9:G9)</f>
        <v>0</v>
      </c>
      <c r="I9" s="53">
        <f>IF(D9=0,0,IF(D9&lt;=H9,0,D9-H9))</f>
        <v>0</v>
      </c>
    </row>
    <row r="10" spans="1:9" hidden="1" x14ac:dyDescent="0.25">
      <c r="A10" s="49"/>
      <c r="B10" s="52"/>
      <c r="C10" s="94"/>
      <c r="D10" s="20"/>
      <c r="E10" s="20"/>
      <c r="F10" s="20"/>
      <c r="G10" s="20"/>
      <c r="H10" s="15">
        <f>SUM(E10:G10)</f>
        <v>0</v>
      </c>
      <c r="I10" s="53">
        <f>IF(D10=0,0,IF(D10&lt;=H10,0,D10-H10))</f>
        <v>0</v>
      </c>
    </row>
    <row r="11" spans="1:9" ht="13.5" customHeight="1" x14ac:dyDescent="0.25">
      <c r="A11" s="48" t="s">
        <v>23</v>
      </c>
      <c r="B11" s="52" t="s">
        <v>26</v>
      </c>
      <c r="C11" s="81" t="s">
        <v>62</v>
      </c>
      <c r="D11" s="15">
        <f>SUM(Data_s44)</f>
        <v>0</v>
      </c>
      <c r="E11" s="15">
        <f>SUM(Data_s54)</f>
        <v>0</v>
      </c>
      <c r="F11" s="15">
        <f>SUM(Data_s64)</f>
        <v>0</v>
      </c>
      <c r="G11" s="15">
        <f>SUM(Data_s74)</f>
        <v>0</v>
      </c>
      <c r="H11" s="15">
        <f>SUM(E11:G11)</f>
        <v>0</v>
      </c>
      <c r="I11" s="53">
        <f>IF(D11=0,0,IF(D11&lt;=H11,0,D11-H11))</f>
        <v>0</v>
      </c>
    </row>
    <row r="12" spans="1:9" ht="14.25" customHeight="1" x14ac:dyDescent="0.25">
      <c r="A12" s="49" t="s">
        <v>54</v>
      </c>
      <c r="B12" s="52"/>
      <c r="C12" s="34"/>
      <c r="D12" s="15"/>
      <c r="E12" s="15"/>
      <c r="F12" s="15"/>
      <c r="G12" s="15"/>
      <c r="H12" s="15"/>
      <c r="I12" s="53"/>
    </row>
    <row r="13" spans="1:9" hidden="1" x14ac:dyDescent="0.25">
      <c r="A13" s="49"/>
      <c r="B13" s="52"/>
      <c r="C13" s="34"/>
      <c r="D13" s="20"/>
      <c r="E13" s="20"/>
      <c r="F13" s="20"/>
      <c r="G13" s="20"/>
      <c r="H13" s="15">
        <f>SUM(E13:G13)</f>
        <v>0</v>
      </c>
      <c r="I13" s="53">
        <f>IF(D13=0,0,IF(D13&lt;=H13,0,D13-H13))</f>
        <v>0</v>
      </c>
    </row>
    <row r="14" spans="1:9" hidden="1" x14ac:dyDescent="0.25">
      <c r="A14" s="49"/>
      <c r="B14" s="52"/>
      <c r="C14" s="34"/>
      <c r="D14" s="20"/>
      <c r="E14" s="20"/>
      <c r="F14" s="20"/>
      <c r="G14" s="20"/>
      <c r="H14" s="15">
        <f>SUM(E14:G14)</f>
        <v>0</v>
      </c>
      <c r="I14" s="53">
        <f>IF(D14=0,0,IF(D14&lt;=H14,0,D14-H14))</f>
        <v>0</v>
      </c>
    </row>
    <row r="15" spans="1:9" ht="14.25" customHeight="1" x14ac:dyDescent="0.25">
      <c r="A15" s="48" t="s">
        <v>57</v>
      </c>
      <c r="B15" s="52" t="s">
        <v>27</v>
      </c>
      <c r="C15" s="78"/>
      <c r="D15" s="24">
        <f>SUM(ss710a,ss720a)</f>
        <v>0</v>
      </c>
      <c r="E15" s="95" t="s">
        <v>62</v>
      </c>
      <c r="F15" s="24">
        <f>SUM(ss710c,ss720c)</f>
        <v>0</v>
      </c>
      <c r="G15" s="24">
        <f>SUM(ss710d,ss720d)</f>
        <v>0</v>
      </c>
      <c r="H15" s="15">
        <f t="shared" ref="H15:H21" si="0">SUM(F15:G15)</f>
        <v>0</v>
      </c>
      <c r="I15" s="53">
        <f>IF(D15=0,0,IF(D15&lt;=H15,0,D15-H15))</f>
        <v>0</v>
      </c>
    </row>
    <row r="16" spans="1:9" ht="14.25" customHeight="1" x14ac:dyDescent="0.25">
      <c r="A16" s="48" t="s">
        <v>85</v>
      </c>
      <c r="B16" s="52" t="s">
        <v>37</v>
      </c>
      <c r="C16" s="78"/>
      <c r="D16" s="24">
        <f>SUM(Data_s45)</f>
        <v>0</v>
      </c>
      <c r="E16" s="95" t="s">
        <v>62</v>
      </c>
      <c r="F16" s="24">
        <f>SUM(Data_s65)</f>
        <v>0</v>
      </c>
      <c r="G16" s="24">
        <f>SUM(Data_s75)</f>
        <v>0</v>
      </c>
      <c r="H16" s="15">
        <f t="shared" si="0"/>
        <v>0</v>
      </c>
      <c r="I16" s="96" t="s">
        <v>62</v>
      </c>
    </row>
    <row r="17" spans="1:9" hidden="1" x14ac:dyDescent="0.25">
      <c r="A17" s="48"/>
      <c r="B17" s="52"/>
      <c r="C17" s="77"/>
      <c r="D17" s="91"/>
      <c r="E17" s="91"/>
      <c r="F17" s="20"/>
      <c r="G17" s="91"/>
      <c r="H17" s="15">
        <f t="shared" si="0"/>
        <v>0</v>
      </c>
      <c r="I17" s="109"/>
    </row>
    <row r="18" spans="1:9" hidden="1" x14ac:dyDescent="0.25">
      <c r="A18" s="48"/>
      <c r="B18" s="52"/>
      <c r="C18" s="77"/>
      <c r="D18" s="91"/>
      <c r="E18" s="91"/>
      <c r="F18" s="20"/>
      <c r="G18" s="91"/>
      <c r="H18" s="15">
        <f t="shared" si="0"/>
        <v>0</v>
      </c>
      <c r="I18" s="109"/>
    </row>
    <row r="19" spans="1:9" ht="14.25" customHeight="1" x14ac:dyDescent="0.25">
      <c r="A19" s="48" t="s">
        <v>86</v>
      </c>
      <c r="B19" s="52" t="s">
        <v>38</v>
      </c>
      <c r="C19" s="78"/>
      <c r="D19" s="24">
        <f>SUM(Data_s46)</f>
        <v>0</v>
      </c>
      <c r="E19" s="95" t="s">
        <v>62</v>
      </c>
      <c r="F19" s="24">
        <f>SUM(Data_s66)</f>
        <v>0</v>
      </c>
      <c r="G19" s="24">
        <f>SUM(Data_s76)</f>
        <v>0</v>
      </c>
      <c r="H19" s="15">
        <f t="shared" si="0"/>
        <v>0</v>
      </c>
      <c r="I19" s="96" t="s">
        <v>62</v>
      </c>
    </row>
    <row r="20" spans="1:9" hidden="1" x14ac:dyDescent="0.25">
      <c r="A20" s="48"/>
      <c r="B20" s="52"/>
      <c r="C20" s="77"/>
      <c r="D20" s="91"/>
      <c r="E20" s="91"/>
      <c r="F20" s="20"/>
      <c r="G20" s="91"/>
      <c r="H20" s="15">
        <f t="shared" si="0"/>
        <v>0</v>
      </c>
      <c r="I20" s="109"/>
    </row>
    <row r="21" spans="1:9" hidden="1" x14ac:dyDescent="0.25">
      <c r="A21" s="48"/>
      <c r="B21" s="52"/>
      <c r="C21" s="77"/>
      <c r="D21" s="91"/>
      <c r="E21" s="91"/>
      <c r="F21" s="20"/>
      <c r="G21" s="91"/>
      <c r="H21" s="15">
        <f t="shared" si="0"/>
        <v>0</v>
      </c>
      <c r="I21" s="109"/>
    </row>
    <row r="22" spans="1:9" ht="24" customHeight="1" x14ac:dyDescent="0.25">
      <c r="A22" s="48" t="s">
        <v>66</v>
      </c>
      <c r="B22" s="52" t="s">
        <v>39</v>
      </c>
      <c r="C22" s="81" t="s">
        <v>62</v>
      </c>
      <c r="D22" s="95" t="s">
        <v>62</v>
      </c>
      <c r="E22" s="24">
        <f>SUM(E23,E26)</f>
        <v>3419845338.6900001</v>
      </c>
      <c r="F22" s="24">
        <f>SUM(F23,F26)</f>
        <v>0</v>
      </c>
      <c r="G22" s="24">
        <f>SUM(G23,G26)</f>
        <v>0</v>
      </c>
      <c r="H22" s="15">
        <f>SUM(E22:G22)</f>
        <v>3419845338.6900001</v>
      </c>
      <c r="I22" s="96" t="s">
        <v>62</v>
      </c>
    </row>
    <row r="23" spans="1:9" ht="34.5" customHeight="1" x14ac:dyDescent="0.25">
      <c r="A23" s="48" t="s">
        <v>80</v>
      </c>
      <c r="B23" s="52" t="s">
        <v>40</v>
      </c>
      <c r="C23" s="81" t="s">
        <v>62</v>
      </c>
      <c r="D23" s="95" t="s">
        <v>62</v>
      </c>
      <c r="E23" s="24">
        <f>SUM(E24:E25)</f>
        <v>3419845338.6900001</v>
      </c>
      <c r="F23" s="24">
        <f>SUM(F24:F25)</f>
        <v>0</v>
      </c>
      <c r="G23" s="97" t="s">
        <v>62</v>
      </c>
      <c r="H23" s="15">
        <f>SUM(E23:G23)</f>
        <v>3419845338.6900001</v>
      </c>
      <c r="I23" s="96" t="s">
        <v>62</v>
      </c>
    </row>
    <row r="24" spans="1:9" ht="35.25" customHeight="1" x14ac:dyDescent="0.25">
      <c r="A24" s="48" t="s">
        <v>67</v>
      </c>
      <c r="B24" s="52" t="s">
        <v>41</v>
      </c>
      <c r="C24" s="81" t="s">
        <v>62</v>
      </c>
      <c r="D24" s="95" t="s">
        <v>62</v>
      </c>
      <c r="E24" s="24">
        <f>-ss010b</f>
        <v>-1811983.49</v>
      </c>
      <c r="F24" s="95" t="s">
        <v>62</v>
      </c>
      <c r="G24" s="97" t="s">
        <v>62</v>
      </c>
      <c r="H24" s="15">
        <f>SUM(E24)</f>
        <v>-1811983.49</v>
      </c>
      <c r="I24" s="96" t="s">
        <v>62</v>
      </c>
    </row>
    <row r="25" spans="1:9" ht="22.5" customHeight="1" x14ac:dyDescent="0.25">
      <c r="A25" s="48" t="s">
        <v>68</v>
      </c>
      <c r="B25" s="52" t="s">
        <v>42</v>
      </c>
      <c r="C25" s="81" t="s">
        <v>62</v>
      </c>
      <c r="D25" s="95" t="s">
        <v>62</v>
      </c>
      <c r="E25" s="24">
        <f>ss200c</f>
        <v>3421657322.1799998</v>
      </c>
      <c r="F25" s="20"/>
      <c r="G25" s="97" t="s">
        <v>62</v>
      </c>
      <c r="H25" s="15">
        <f>SUM(E25:F25)</f>
        <v>3421657322.1799998</v>
      </c>
      <c r="I25" s="96" t="s">
        <v>62</v>
      </c>
    </row>
    <row r="26" spans="1:9" ht="24" customHeight="1" x14ac:dyDescent="0.25">
      <c r="A26" s="48" t="s">
        <v>69</v>
      </c>
      <c r="B26" s="52" t="s">
        <v>43</v>
      </c>
      <c r="C26" s="81" t="s">
        <v>62</v>
      </c>
      <c r="D26" s="95" t="s">
        <v>62</v>
      </c>
      <c r="E26" s="97" t="s">
        <v>62</v>
      </c>
      <c r="F26" s="24">
        <f>SUM(F27:F28)</f>
        <v>0</v>
      </c>
      <c r="G26" s="24">
        <f>SUM(G27:G28)</f>
        <v>0</v>
      </c>
      <c r="H26" s="15">
        <f>SUM(F26:G26)</f>
        <v>0</v>
      </c>
      <c r="I26" s="96" t="s">
        <v>62</v>
      </c>
    </row>
    <row r="27" spans="1:9" ht="27" customHeight="1" x14ac:dyDescent="0.25">
      <c r="A27" s="48" t="s">
        <v>70</v>
      </c>
      <c r="B27" s="52" t="s">
        <v>44</v>
      </c>
      <c r="C27" s="81" t="s">
        <v>62</v>
      </c>
      <c r="D27" s="95" t="s">
        <v>62</v>
      </c>
      <c r="E27" s="97" t="s">
        <v>62</v>
      </c>
      <c r="F27" s="91"/>
      <c r="G27" s="91"/>
      <c r="H27" s="15">
        <f>SUM(F27:G27)</f>
        <v>0</v>
      </c>
      <c r="I27" s="96" t="s">
        <v>62</v>
      </c>
    </row>
    <row r="28" spans="1:9" ht="21" customHeight="1" thickBot="1" x14ac:dyDescent="0.3">
      <c r="A28" s="48" t="s">
        <v>71</v>
      </c>
      <c r="B28" s="54" t="s">
        <v>45</v>
      </c>
      <c r="C28" s="93" t="s">
        <v>62</v>
      </c>
      <c r="D28" s="98" t="s">
        <v>62</v>
      </c>
      <c r="E28" s="99" t="s">
        <v>62</v>
      </c>
      <c r="F28" s="105"/>
      <c r="G28" s="105"/>
      <c r="H28" s="55">
        <f>SUM(F28:G28)</f>
        <v>0</v>
      </c>
      <c r="I28" s="100" t="s">
        <v>62</v>
      </c>
    </row>
    <row r="29" spans="1:9" ht="12.75" customHeight="1" x14ac:dyDescent="0.25">
      <c r="G29" s="19"/>
    </row>
    <row r="30" spans="1:9" ht="24" customHeight="1" x14ac:dyDescent="0.25">
      <c r="A30" s="73" t="s">
        <v>200</v>
      </c>
      <c r="C30" s="30"/>
      <c r="D30" s="32" t="s">
        <v>204</v>
      </c>
      <c r="F30" s="134" t="s">
        <v>199</v>
      </c>
      <c r="G30" s="134"/>
      <c r="H30" s="31"/>
      <c r="I30" s="33" t="s">
        <v>203</v>
      </c>
    </row>
    <row r="31" spans="1:9" x14ac:dyDescent="0.25">
      <c r="C31" s="17" t="s">
        <v>28</v>
      </c>
      <c r="D31" s="10" t="s">
        <v>29</v>
      </c>
      <c r="F31" s="11"/>
      <c r="G31" s="11"/>
      <c r="H31" s="138" t="s">
        <v>53</v>
      </c>
      <c r="I31" s="138"/>
    </row>
    <row r="32" spans="1:9" ht="18.75" customHeight="1" x14ac:dyDescent="0.25">
      <c r="A32" s="33" t="s">
        <v>197</v>
      </c>
      <c r="B32" s="9"/>
      <c r="C32" s="30"/>
      <c r="D32" s="32" t="s">
        <v>188</v>
      </c>
    </row>
    <row r="33" spans="1:9" x14ac:dyDescent="0.25">
      <c r="C33" s="17" t="s">
        <v>28</v>
      </c>
      <c r="D33" s="10" t="s">
        <v>29</v>
      </c>
    </row>
    <row r="34" spans="1:9" x14ac:dyDescent="0.25">
      <c r="A34" s="22" t="s">
        <v>198</v>
      </c>
      <c r="B34" s="9"/>
      <c r="C34" s="36"/>
      <c r="D34" s="36"/>
      <c r="E34" s="30"/>
      <c r="F34" s="30"/>
      <c r="G34" s="30"/>
      <c r="H34" s="30"/>
      <c r="I34" s="30"/>
    </row>
    <row r="35" spans="1:9" x14ac:dyDescent="0.25">
      <c r="A35" s="9"/>
      <c r="B35" s="9"/>
      <c r="C35" s="135"/>
      <c r="D35" s="135"/>
      <c r="E35" s="135"/>
      <c r="F35" s="135"/>
      <c r="G35" s="135"/>
      <c r="H35" s="135"/>
      <c r="I35" s="135"/>
    </row>
    <row r="36" spans="1:9" ht="14.25" customHeight="1" x14ac:dyDescent="0.25">
      <c r="A36" s="12"/>
      <c r="B36" s="35"/>
      <c r="C36" s="136"/>
      <c r="D36" s="136"/>
      <c r="E36" s="37"/>
      <c r="F36" s="38"/>
      <c r="G36" s="39"/>
      <c r="H36" s="40"/>
      <c r="I36" s="37"/>
    </row>
    <row r="37" spans="1:9" x14ac:dyDescent="0.25">
      <c r="A37" s="9"/>
      <c r="B37" s="9"/>
      <c r="C37" s="137"/>
      <c r="D37" s="137"/>
      <c r="E37" s="36"/>
      <c r="F37" s="36"/>
      <c r="G37" s="30"/>
      <c r="H37" s="30"/>
      <c r="I37" s="30"/>
    </row>
    <row r="38" spans="1:9" x14ac:dyDescent="0.25">
      <c r="A38" s="9"/>
      <c r="B38" s="9"/>
      <c r="C38" s="30"/>
      <c r="D38" s="30"/>
      <c r="E38" s="30"/>
      <c r="F38" s="30"/>
      <c r="G38" s="30"/>
      <c r="H38" s="30"/>
      <c r="I38" s="30"/>
    </row>
    <row r="39" spans="1:9" x14ac:dyDescent="0.25">
      <c r="A39" s="9"/>
      <c r="I39" s="9"/>
    </row>
    <row r="40" spans="1:9" x14ac:dyDescent="0.25">
      <c r="A40" s="9"/>
    </row>
    <row r="41" spans="1:9" x14ac:dyDescent="0.25">
      <c r="A41" s="9"/>
    </row>
    <row r="42" spans="1:9" x14ac:dyDescent="0.25">
      <c r="A42" s="9"/>
    </row>
    <row r="43" spans="1:9" x14ac:dyDescent="0.25">
      <c r="A43" s="9"/>
    </row>
    <row r="44" spans="1:9" x14ac:dyDescent="0.25">
      <c r="A44" s="9"/>
    </row>
    <row r="45" spans="1:9" x14ac:dyDescent="0.25">
      <c r="A45" s="9"/>
    </row>
    <row r="46" spans="1:9" x14ac:dyDescent="0.25">
      <c r="A46" s="9"/>
    </row>
  </sheetData>
  <sheetProtection formatColumns="0" formatRows="0"/>
  <mergeCells count="12">
    <mergeCell ref="C37:D37"/>
    <mergeCell ref="H31:I31"/>
    <mergeCell ref="I3:I4"/>
    <mergeCell ref="C1:F1"/>
    <mergeCell ref="F30:G30"/>
    <mergeCell ref="C35:I35"/>
    <mergeCell ref="C36:D36"/>
    <mergeCell ref="A3:A4"/>
    <mergeCell ref="B3:B4"/>
    <mergeCell ref="C3:C4"/>
    <mergeCell ref="D3:D4"/>
    <mergeCell ref="E3:H3"/>
  </mergeCells>
  <phoneticPr fontId="4" type="noConversion"/>
  <dataValidations count="2">
    <dataValidation type="decimal" allowBlank="1" showInputMessage="1" showErrorMessage="1" errorTitle="Ошибка" error="Введеное значение не является числом!" sqref="F26:G26 E22:F23 D15 G16:G22">
      <formula1>-1000000000000</formula1>
      <formula2>1000000000000</formula2>
    </dataValidation>
    <dataValidation type="decimal" allowBlank="1" showInputMessage="1" showErrorMessage="1" errorTitle="Ошибка" error="Введенное значение не является числом!" sqref="F27:G28 D9:G10 D16:D21 G15 F15:F21 D13:G14 E24:E25 F25 E17:E18 E20:E21 I20:I21 I17:I18">
      <formula1>-100000000000000000</formula1>
      <formula2>100000000000000000</formula2>
    </dataValidation>
  </dataValidations>
  <pageMargins left="0.39370078740157483" right="0.39370078740157483" top="0.59055118110236227" bottom="0.39370078740157483" header="0" footer="0"/>
  <pageSetup paperSize="9" scale="89" orientation="landscape" blackAndWhite="1" r:id="rId1"/>
  <headerFooter alignWithMargins="0"/>
  <ignoredErrors>
    <ignoredError sqref="B22:B28 B6:B7 B9:B11 B13:B16 B19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612</vt:i4>
      </vt:variant>
    </vt:vector>
  </HeadingPairs>
  <TitlesOfParts>
    <vt:vector size="615" baseType="lpstr">
      <vt:lpstr>доходы</vt:lpstr>
      <vt:lpstr>расходы</vt:lpstr>
      <vt:lpstr>источники_финанс.</vt:lpstr>
      <vt:lpstr>Data_s102</vt:lpstr>
      <vt:lpstr>Data_s112</vt:lpstr>
      <vt:lpstr>Data_s41</vt:lpstr>
      <vt:lpstr>Data_s42</vt:lpstr>
      <vt:lpstr>Data_s43</vt:lpstr>
      <vt:lpstr>Data_s44</vt:lpstr>
      <vt:lpstr>Data_s45</vt:lpstr>
      <vt:lpstr>Data_s46</vt:lpstr>
      <vt:lpstr>Data_s51</vt:lpstr>
      <vt:lpstr>Data_s52</vt:lpstr>
      <vt:lpstr>Data_s53</vt:lpstr>
      <vt:lpstr>Data_s54</vt:lpstr>
      <vt:lpstr>Data_s61</vt:lpstr>
      <vt:lpstr>Data_s62</vt:lpstr>
      <vt:lpstr>Data_s63</vt:lpstr>
      <vt:lpstr>Data_s64</vt:lpstr>
      <vt:lpstr>Data_s65</vt:lpstr>
      <vt:lpstr>Data_s66</vt:lpstr>
      <vt:lpstr>Data_s71</vt:lpstr>
      <vt:lpstr>Data_s72</vt:lpstr>
      <vt:lpstr>Data_s73</vt:lpstr>
      <vt:lpstr>Data_s74</vt:lpstr>
      <vt:lpstr>Data_s75</vt:lpstr>
      <vt:lpstr>Data_s76</vt:lpstr>
      <vt:lpstr>Data_s81</vt:lpstr>
      <vt:lpstr>Data_s82</vt:lpstr>
      <vt:lpstr>Data_s83</vt:lpstr>
      <vt:lpstr>Data_s84</vt:lpstr>
      <vt:lpstr>Data_s91</vt:lpstr>
      <vt:lpstr>Data_s92</vt:lpstr>
      <vt:lpstr>Data_s93</vt:lpstr>
      <vt:lpstr>Data_s94</vt:lpstr>
      <vt:lpstr>Data_Sheet010</vt:lpstr>
      <vt:lpstr>Data_Sheet200</vt:lpstr>
      <vt:lpstr>Data_Sheet520</vt:lpstr>
      <vt:lpstr>Data_Sheet710</vt:lpstr>
      <vt:lpstr>Data_Sheet720</vt:lpstr>
      <vt:lpstr>GLB</vt:lpstr>
      <vt:lpstr>Kod_BSR</vt:lpstr>
      <vt:lpstr>Kod_DK</vt:lpstr>
      <vt:lpstr>Kod_EI</vt:lpstr>
      <vt:lpstr>Kod_GL</vt:lpstr>
      <vt:lpstr>Kod_KPL</vt:lpstr>
      <vt:lpstr>Kod_MODdata</vt:lpstr>
      <vt:lpstr>Kod_OKATO</vt:lpstr>
      <vt:lpstr>Kod_OKPO</vt:lpstr>
      <vt:lpstr>Kod_ORG1</vt:lpstr>
      <vt:lpstr>Kod_OTD</vt:lpstr>
      <vt:lpstr>Kod_REG</vt:lpstr>
      <vt:lpstr>Kod_RP</vt:lpstr>
      <vt:lpstr>Kod_STOPdata</vt:lpstr>
      <vt:lpstr>Kod_Type</vt:lpstr>
      <vt:lpstr>Naim_GLB</vt:lpstr>
      <vt:lpstr>Naim_MODdata</vt:lpstr>
      <vt:lpstr>Naim_RPFS</vt:lpstr>
      <vt:lpstr>Naim_RUK</vt:lpstr>
      <vt:lpstr>Naim_STOPdata</vt:lpstr>
      <vt:lpstr>Name_BSR</vt:lpstr>
      <vt:lpstr>Name_EI</vt:lpstr>
      <vt:lpstr>Name_KPL</vt:lpstr>
      <vt:lpstr>Name_OTD</vt:lpstr>
      <vt:lpstr>RPFS</vt:lpstr>
      <vt:lpstr>RUK</vt:lpstr>
      <vt:lpstr>ss01043811105031016000120a</vt:lpstr>
      <vt:lpstr>ss01043811105031016000120b</vt:lpstr>
      <vt:lpstr>ss01043811105031016000120c</vt:lpstr>
      <vt:lpstr>ss01043811105031016000120d</vt:lpstr>
      <vt:lpstr>ss01043811105031016000120e</vt:lpstr>
      <vt:lpstr>ss01043811105031016000120f</vt:lpstr>
      <vt:lpstr>ss01043811105321016000120a</vt:lpstr>
      <vt:lpstr>ss01043811105321016000120b</vt:lpstr>
      <vt:lpstr>ss01043811105321016000120c</vt:lpstr>
      <vt:lpstr>ss01043811105321016000120d</vt:lpstr>
      <vt:lpstr>ss01043811105321016000120e</vt:lpstr>
      <vt:lpstr>ss01043811105321016000120f</vt:lpstr>
      <vt:lpstr>ss01043811109041016100120a</vt:lpstr>
      <vt:lpstr>ss01043811109041016100120b</vt:lpstr>
      <vt:lpstr>ss01043811109041016100120c</vt:lpstr>
      <vt:lpstr>ss01043811109041016100120d</vt:lpstr>
      <vt:lpstr>ss01043811109041016100120e</vt:lpstr>
      <vt:lpstr>ss01043811109041016100120f</vt:lpstr>
      <vt:lpstr>ss01043811109041016200120a</vt:lpstr>
      <vt:lpstr>ss01043811109041016200120b</vt:lpstr>
      <vt:lpstr>ss01043811109041016200120c</vt:lpstr>
      <vt:lpstr>ss01043811109041016200120d</vt:lpstr>
      <vt:lpstr>ss01043811109041016200120e</vt:lpstr>
      <vt:lpstr>ss01043811109041016200120f</vt:lpstr>
      <vt:lpstr>ss01043811302061016000130a</vt:lpstr>
      <vt:lpstr>ss01043811302061016000130b</vt:lpstr>
      <vt:lpstr>ss01043811302061016000130c</vt:lpstr>
      <vt:lpstr>ss01043811302061016000130d</vt:lpstr>
      <vt:lpstr>ss01043811302061016000130e</vt:lpstr>
      <vt:lpstr>ss01043811302061016000130f</vt:lpstr>
      <vt:lpstr>ss01043811302991016000130a</vt:lpstr>
      <vt:lpstr>ss01043811302991016000130b</vt:lpstr>
      <vt:lpstr>ss01043811302991016000130c</vt:lpstr>
      <vt:lpstr>ss01043811302991016000130d</vt:lpstr>
      <vt:lpstr>ss01043811302991016000130e</vt:lpstr>
      <vt:lpstr>ss01043811302991016000130f</vt:lpstr>
      <vt:lpstr>ss01043811402013016000440a</vt:lpstr>
      <vt:lpstr>ss01043811402013016000440b</vt:lpstr>
      <vt:lpstr>ss01043811402013016000440c</vt:lpstr>
      <vt:lpstr>ss01043811402013016000440d</vt:lpstr>
      <vt:lpstr>ss01043811402013016000440e</vt:lpstr>
      <vt:lpstr>ss01043811402013016000440f</vt:lpstr>
      <vt:lpstr>ss01043811402019016000410a</vt:lpstr>
      <vt:lpstr>ss01043811402019016000410b</vt:lpstr>
      <vt:lpstr>ss01043811402019016000410c</vt:lpstr>
      <vt:lpstr>ss01043811402019016000410d</vt:lpstr>
      <vt:lpstr>ss01043811402019016000410e</vt:lpstr>
      <vt:lpstr>ss01043811402019016000410f</vt:lpstr>
      <vt:lpstr>ss01043811402019016000440a</vt:lpstr>
      <vt:lpstr>ss01043811402019016000440b</vt:lpstr>
      <vt:lpstr>ss01043811402019016000440c</vt:lpstr>
      <vt:lpstr>ss01043811402019016000440d</vt:lpstr>
      <vt:lpstr>ss01043811402019016000440e</vt:lpstr>
      <vt:lpstr>ss01043811402019016000440f</vt:lpstr>
      <vt:lpstr>ss01043811607010019000140a</vt:lpstr>
      <vt:lpstr>ss01043811607010019000140b</vt:lpstr>
      <vt:lpstr>ss01043811607010019000140c</vt:lpstr>
      <vt:lpstr>ss01043811607010019000140d</vt:lpstr>
      <vt:lpstr>ss01043811607010019000140e</vt:lpstr>
      <vt:lpstr>ss01043811607010019000140f</vt:lpstr>
      <vt:lpstr>ss01043811607090019000140a</vt:lpstr>
      <vt:lpstr>ss01043811607090019000140b</vt:lpstr>
      <vt:lpstr>ss01043811607090019000140c</vt:lpstr>
      <vt:lpstr>ss01043811607090019000140d</vt:lpstr>
      <vt:lpstr>ss01043811607090019000140e</vt:lpstr>
      <vt:lpstr>ss01043811607090019000140f</vt:lpstr>
      <vt:lpstr>ss01043811610012019000140a</vt:lpstr>
      <vt:lpstr>ss01043811610012019000140b</vt:lpstr>
      <vt:lpstr>ss01043811610012019000140c</vt:lpstr>
      <vt:lpstr>ss01043811610012019000140d</vt:lpstr>
      <vt:lpstr>ss01043811610012019000140e</vt:lpstr>
      <vt:lpstr>ss01043811610012019000140f</vt:lpstr>
      <vt:lpstr>ss01043811610013019000140a</vt:lpstr>
      <vt:lpstr>ss01043811610013019000140b</vt:lpstr>
      <vt:lpstr>ss01043811610013019000140c</vt:lpstr>
      <vt:lpstr>ss01043811610013019000140d</vt:lpstr>
      <vt:lpstr>ss01043811610013019000140e</vt:lpstr>
      <vt:lpstr>ss01043811610013019000140f</vt:lpstr>
      <vt:lpstr>ss01043811610051019000140a</vt:lpstr>
      <vt:lpstr>ss01043811610051019000140b</vt:lpstr>
      <vt:lpstr>ss01043811610051019000140c</vt:lpstr>
      <vt:lpstr>ss01043811610051019000140d</vt:lpstr>
      <vt:lpstr>ss01043811610051019000140e</vt:lpstr>
      <vt:lpstr>ss01043811610051019000140f</vt:lpstr>
      <vt:lpstr>ss01043811610071019000140a</vt:lpstr>
      <vt:lpstr>ss01043811610071019000140b</vt:lpstr>
      <vt:lpstr>ss01043811610071019000140c</vt:lpstr>
      <vt:lpstr>ss01043811610071019000140d</vt:lpstr>
      <vt:lpstr>ss01043811610071019000140e</vt:lpstr>
      <vt:lpstr>ss01043811610071019000140f</vt:lpstr>
      <vt:lpstr>ss01043811610121010001140a</vt:lpstr>
      <vt:lpstr>ss01043811610121010001140b</vt:lpstr>
      <vt:lpstr>ss01043811610121010001140c</vt:lpstr>
      <vt:lpstr>ss01043811610121010001140d</vt:lpstr>
      <vt:lpstr>ss01043811610121010001140e</vt:lpstr>
      <vt:lpstr>ss01043811610121010001140f</vt:lpstr>
      <vt:lpstr>ss01043811705010016000180a</vt:lpstr>
      <vt:lpstr>ss01043811705010016000180b</vt:lpstr>
      <vt:lpstr>ss01043811705010016000180c</vt:lpstr>
      <vt:lpstr>ss01043811705010016000180d</vt:lpstr>
      <vt:lpstr>ss01043811705010016000180e</vt:lpstr>
      <vt:lpstr>ss01043811705010016000180f</vt:lpstr>
      <vt:lpstr>ss010a</vt:lpstr>
      <vt:lpstr>ss010b</vt:lpstr>
      <vt:lpstr>ss010c</vt:lpstr>
      <vt:lpstr>ss010d</vt:lpstr>
      <vt:lpstr>ss010e</vt:lpstr>
      <vt:lpstr>ss010f</vt:lpstr>
      <vt:lpstr>ss20043801059040090012121a</vt:lpstr>
      <vt:lpstr>ss20043801059040090012121b</vt:lpstr>
      <vt:lpstr>ss20043801059040090012121c</vt:lpstr>
      <vt:lpstr>ss20043801059040090012121d</vt:lpstr>
      <vt:lpstr>ss20043801059040090012121e</vt:lpstr>
      <vt:lpstr>ss20043801059040090012121f</vt:lpstr>
      <vt:lpstr>ss20043801059040090012121g</vt:lpstr>
      <vt:lpstr>ss20043801059040090012121h</vt:lpstr>
      <vt:lpstr>ss20043801059040090012129a</vt:lpstr>
      <vt:lpstr>ss20043801059040090012129b</vt:lpstr>
      <vt:lpstr>ss20043801059040090012129c</vt:lpstr>
      <vt:lpstr>ss20043801059040090012129d</vt:lpstr>
      <vt:lpstr>ss20043801059040090012129e</vt:lpstr>
      <vt:lpstr>ss20043801059040090012129f</vt:lpstr>
      <vt:lpstr>ss20043801059040090012129g</vt:lpstr>
      <vt:lpstr>ss20043801059040090012129h</vt:lpstr>
      <vt:lpstr>ss20043801059050090012121a</vt:lpstr>
      <vt:lpstr>ss20043801059050090012121b</vt:lpstr>
      <vt:lpstr>ss20043801059050090012121c</vt:lpstr>
      <vt:lpstr>ss20043801059050090012121d</vt:lpstr>
      <vt:lpstr>ss20043801059050090012121e</vt:lpstr>
      <vt:lpstr>ss20043801059050090012121f</vt:lpstr>
      <vt:lpstr>ss20043801059050090012121g</vt:lpstr>
      <vt:lpstr>ss20043801059050090012121h</vt:lpstr>
      <vt:lpstr>ss20043801059050090012129a</vt:lpstr>
      <vt:lpstr>ss20043801059050090012129b</vt:lpstr>
      <vt:lpstr>ss20043801059050090012129c</vt:lpstr>
      <vt:lpstr>ss20043801059050090012129d</vt:lpstr>
      <vt:lpstr>ss20043801059050090012129e</vt:lpstr>
      <vt:lpstr>ss20043801059050090012129f</vt:lpstr>
      <vt:lpstr>ss20043801059050090012129g</vt:lpstr>
      <vt:lpstr>ss20043801059050090012129h</vt:lpstr>
      <vt:lpstr>ss20043801059050090019122a</vt:lpstr>
      <vt:lpstr>ss20043801059050090019122b</vt:lpstr>
      <vt:lpstr>ss20043801059050090019122c</vt:lpstr>
      <vt:lpstr>ss20043801059050090019122d</vt:lpstr>
      <vt:lpstr>ss20043801059050090019122e</vt:lpstr>
      <vt:lpstr>ss20043801059050090019122f</vt:lpstr>
      <vt:lpstr>ss20043801059050090019122g</vt:lpstr>
      <vt:lpstr>ss20043801059050090019122h</vt:lpstr>
      <vt:lpstr>ss20043801059050090019244a</vt:lpstr>
      <vt:lpstr>ss20043801059050090019244b</vt:lpstr>
      <vt:lpstr>ss20043801059050090019244c</vt:lpstr>
      <vt:lpstr>ss20043801059050090019244d</vt:lpstr>
      <vt:lpstr>ss20043801059050090019244e</vt:lpstr>
      <vt:lpstr>ss20043801059050090019244f</vt:lpstr>
      <vt:lpstr>ss20043801059050090019244g</vt:lpstr>
      <vt:lpstr>ss20043801059050090019244h</vt:lpstr>
      <vt:lpstr>ss20043801059050090019360a</vt:lpstr>
      <vt:lpstr>ss20043801059050090019360b</vt:lpstr>
      <vt:lpstr>ss20043801059050090019360c</vt:lpstr>
      <vt:lpstr>ss20043801059050090019360d</vt:lpstr>
      <vt:lpstr>ss20043801059050090019360e</vt:lpstr>
      <vt:lpstr>ss20043801059050090019360f</vt:lpstr>
      <vt:lpstr>ss20043801059050090019360g</vt:lpstr>
      <vt:lpstr>ss20043801059050090019360h</vt:lpstr>
      <vt:lpstr>ss20043801059050090020242a</vt:lpstr>
      <vt:lpstr>ss20043801059050090020242b</vt:lpstr>
      <vt:lpstr>ss20043801059050090020242c</vt:lpstr>
      <vt:lpstr>ss20043801059050090020242d</vt:lpstr>
      <vt:lpstr>ss20043801059050090020242e</vt:lpstr>
      <vt:lpstr>ss20043801059050090020242f</vt:lpstr>
      <vt:lpstr>ss20043801059050090020242g</vt:lpstr>
      <vt:lpstr>ss20043801059050090020242h</vt:lpstr>
      <vt:lpstr>ss20043801059050090020244a</vt:lpstr>
      <vt:lpstr>ss20043801059050090020244b</vt:lpstr>
      <vt:lpstr>ss20043801059050090020244c</vt:lpstr>
      <vt:lpstr>ss20043801059050090020244d</vt:lpstr>
      <vt:lpstr>ss20043801059050090020244e</vt:lpstr>
      <vt:lpstr>ss20043801059050090020244f</vt:lpstr>
      <vt:lpstr>ss20043801059050090020244g</vt:lpstr>
      <vt:lpstr>ss20043801059050090020244h</vt:lpstr>
      <vt:lpstr>ss20043801059050090020851a</vt:lpstr>
      <vt:lpstr>ss20043801059050090020851b</vt:lpstr>
      <vt:lpstr>ss20043801059050090020851c</vt:lpstr>
      <vt:lpstr>ss20043801059050090020851d</vt:lpstr>
      <vt:lpstr>ss20043801059050090020851e</vt:lpstr>
      <vt:lpstr>ss20043801059050090020851f</vt:lpstr>
      <vt:lpstr>ss20043801059050090020851g</vt:lpstr>
      <vt:lpstr>ss20043801059050090020851h</vt:lpstr>
      <vt:lpstr>ss20043801059050090020852a</vt:lpstr>
      <vt:lpstr>ss20043801059050090020852b</vt:lpstr>
      <vt:lpstr>ss20043801059050090020852c</vt:lpstr>
      <vt:lpstr>ss20043801059050090020852d</vt:lpstr>
      <vt:lpstr>ss20043801059050090020852e</vt:lpstr>
      <vt:lpstr>ss20043801059050090020852f</vt:lpstr>
      <vt:lpstr>ss20043801059050090020852g</vt:lpstr>
      <vt:lpstr>ss20043801059050090020852h</vt:lpstr>
      <vt:lpstr>ss20043801059050090071244a</vt:lpstr>
      <vt:lpstr>ss20043801059050090071244b</vt:lpstr>
      <vt:lpstr>ss20043801059050090071244c</vt:lpstr>
      <vt:lpstr>ss20043801059050090071244d</vt:lpstr>
      <vt:lpstr>ss20043801059050090071244e</vt:lpstr>
      <vt:lpstr>ss20043801059050090071244f</vt:lpstr>
      <vt:lpstr>ss20043801059050090071244g</vt:lpstr>
      <vt:lpstr>ss20043801059050090071244h</vt:lpstr>
      <vt:lpstr>ss20043801059050090071247a</vt:lpstr>
      <vt:lpstr>ss20043801059050090071247b</vt:lpstr>
      <vt:lpstr>ss20043801059050090071247c</vt:lpstr>
      <vt:lpstr>ss20043801059050090071247d</vt:lpstr>
      <vt:lpstr>ss20043801059050090071247e</vt:lpstr>
      <vt:lpstr>ss20043801059050090071247f</vt:lpstr>
      <vt:lpstr>ss20043801059050090071247g</vt:lpstr>
      <vt:lpstr>ss20043801059050090071247h</vt:lpstr>
      <vt:lpstr>ss20043801059050093987122a</vt:lpstr>
      <vt:lpstr>ss20043801059050093987122b</vt:lpstr>
      <vt:lpstr>ss20043801059050093987122c</vt:lpstr>
      <vt:lpstr>ss20043801059050093987122d</vt:lpstr>
      <vt:lpstr>ss20043801059050093987122e</vt:lpstr>
      <vt:lpstr>ss20043801059050093987122f</vt:lpstr>
      <vt:lpstr>ss20043801059050093987122g</vt:lpstr>
      <vt:lpstr>ss20043801059050093987122h</vt:lpstr>
      <vt:lpstr>ss20043801059060090012121a</vt:lpstr>
      <vt:lpstr>ss20043801059060090012121b</vt:lpstr>
      <vt:lpstr>ss20043801059060090012121c</vt:lpstr>
      <vt:lpstr>ss20043801059060090012121d</vt:lpstr>
      <vt:lpstr>ss20043801059060090012121e</vt:lpstr>
      <vt:lpstr>ss20043801059060090012121f</vt:lpstr>
      <vt:lpstr>ss20043801059060090012121g</vt:lpstr>
      <vt:lpstr>ss20043801059060090012121h</vt:lpstr>
      <vt:lpstr>ss20043801059060090012129a</vt:lpstr>
      <vt:lpstr>ss20043801059060090012129b</vt:lpstr>
      <vt:lpstr>ss20043801059060090012129c</vt:lpstr>
      <vt:lpstr>ss20043801059060090012129d</vt:lpstr>
      <vt:lpstr>ss20043801059060090012129e</vt:lpstr>
      <vt:lpstr>ss20043801059060090012129f</vt:lpstr>
      <vt:lpstr>ss20043801059060090012129g</vt:lpstr>
      <vt:lpstr>ss20043801059060090012129h</vt:lpstr>
      <vt:lpstr>ss20043801059090090019122a</vt:lpstr>
      <vt:lpstr>ss20043801059090090019122b</vt:lpstr>
      <vt:lpstr>ss20043801059090090019122c</vt:lpstr>
      <vt:lpstr>ss20043801059090090019122d</vt:lpstr>
      <vt:lpstr>ss20043801059090090019122e</vt:lpstr>
      <vt:lpstr>ss20043801059090090019122f</vt:lpstr>
      <vt:lpstr>ss20043801059090090019122g</vt:lpstr>
      <vt:lpstr>ss20043801059090090019122h</vt:lpstr>
      <vt:lpstr>ss20043801059090090019123a</vt:lpstr>
      <vt:lpstr>ss20043801059090090019123b</vt:lpstr>
      <vt:lpstr>ss20043801059090090019123c</vt:lpstr>
      <vt:lpstr>ss20043801059090090019123d</vt:lpstr>
      <vt:lpstr>ss20043801059090090019123e</vt:lpstr>
      <vt:lpstr>ss20043801059090090019123f</vt:lpstr>
      <vt:lpstr>ss20043801059090090019123g</vt:lpstr>
      <vt:lpstr>ss20043801059090090019123h</vt:lpstr>
      <vt:lpstr>ss20043801059090090019244a</vt:lpstr>
      <vt:lpstr>ss20043801059090090019244b</vt:lpstr>
      <vt:lpstr>ss20043801059090090019244c</vt:lpstr>
      <vt:lpstr>ss20043801059090090019244d</vt:lpstr>
      <vt:lpstr>ss20043801059090090019244e</vt:lpstr>
      <vt:lpstr>ss20043801059090090019244f</vt:lpstr>
      <vt:lpstr>ss20043801059090090019244g</vt:lpstr>
      <vt:lpstr>ss20043801059090090019244h</vt:lpstr>
      <vt:lpstr>ss20043801059090090019321a</vt:lpstr>
      <vt:lpstr>ss20043801059090090019321b</vt:lpstr>
      <vt:lpstr>ss20043801059090090019321c</vt:lpstr>
      <vt:lpstr>ss20043801059090090019321d</vt:lpstr>
      <vt:lpstr>ss20043801059090090019321e</vt:lpstr>
      <vt:lpstr>ss20043801059090090019321f</vt:lpstr>
      <vt:lpstr>ss20043801059090090019321g</vt:lpstr>
      <vt:lpstr>ss20043801059090090019321h</vt:lpstr>
      <vt:lpstr>ss20043801059090090019831a</vt:lpstr>
      <vt:lpstr>ss20043801059090090019831b</vt:lpstr>
      <vt:lpstr>ss20043801059090090019831c</vt:lpstr>
      <vt:lpstr>ss20043801059090090019831d</vt:lpstr>
      <vt:lpstr>ss20043801059090090019831e</vt:lpstr>
      <vt:lpstr>ss20043801059090090019831f</vt:lpstr>
      <vt:lpstr>ss20043801059090090019831g</vt:lpstr>
      <vt:lpstr>ss20043801059090090019831h</vt:lpstr>
      <vt:lpstr>ss20043801059090090020242a</vt:lpstr>
      <vt:lpstr>ss20043801059090090020242b</vt:lpstr>
      <vt:lpstr>ss20043801059090090020242c</vt:lpstr>
      <vt:lpstr>ss20043801059090090020242d</vt:lpstr>
      <vt:lpstr>ss20043801059090090020242e</vt:lpstr>
      <vt:lpstr>ss20043801059090090020242f</vt:lpstr>
      <vt:lpstr>ss20043801059090090020242g</vt:lpstr>
      <vt:lpstr>ss20043801059090090020242h</vt:lpstr>
      <vt:lpstr>ss20043801059090090020243a</vt:lpstr>
      <vt:lpstr>ss20043801059090090020243b</vt:lpstr>
      <vt:lpstr>ss20043801059090090020243c</vt:lpstr>
      <vt:lpstr>ss20043801059090090020243d</vt:lpstr>
      <vt:lpstr>ss20043801059090090020243e</vt:lpstr>
      <vt:lpstr>ss20043801059090090020243f</vt:lpstr>
      <vt:lpstr>ss20043801059090090020243g</vt:lpstr>
      <vt:lpstr>ss20043801059090090020243h</vt:lpstr>
      <vt:lpstr>ss20043801059090090020244a</vt:lpstr>
      <vt:lpstr>ss20043801059090090020244b</vt:lpstr>
      <vt:lpstr>ss20043801059090090020244c</vt:lpstr>
      <vt:lpstr>ss20043801059090090020244d</vt:lpstr>
      <vt:lpstr>ss20043801059090090020244e</vt:lpstr>
      <vt:lpstr>ss20043801059090090020244f</vt:lpstr>
      <vt:lpstr>ss20043801059090090020244g</vt:lpstr>
      <vt:lpstr>ss20043801059090090020244h</vt:lpstr>
      <vt:lpstr>ss20043801059090090020831a</vt:lpstr>
      <vt:lpstr>ss20043801059090090020831b</vt:lpstr>
      <vt:lpstr>ss20043801059090090020831c</vt:lpstr>
      <vt:lpstr>ss20043801059090090020831d</vt:lpstr>
      <vt:lpstr>ss20043801059090090020831e</vt:lpstr>
      <vt:lpstr>ss20043801059090090020831f</vt:lpstr>
      <vt:lpstr>ss20043801059090090020831g</vt:lpstr>
      <vt:lpstr>ss20043801059090090020831h</vt:lpstr>
      <vt:lpstr>ss20043801059090090020851a</vt:lpstr>
      <vt:lpstr>ss20043801059090090020851b</vt:lpstr>
      <vt:lpstr>ss20043801059090090020851c</vt:lpstr>
      <vt:lpstr>ss20043801059090090020851d</vt:lpstr>
      <vt:lpstr>ss20043801059090090020851e</vt:lpstr>
      <vt:lpstr>ss20043801059090090020851f</vt:lpstr>
      <vt:lpstr>ss20043801059090090020851g</vt:lpstr>
      <vt:lpstr>ss20043801059090090020851h</vt:lpstr>
      <vt:lpstr>ss20043801059090090020852a</vt:lpstr>
      <vt:lpstr>ss20043801059090090020852b</vt:lpstr>
      <vt:lpstr>ss20043801059090090020852c</vt:lpstr>
      <vt:lpstr>ss20043801059090090020852d</vt:lpstr>
      <vt:lpstr>ss20043801059090090020852e</vt:lpstr>
      <vt:lpstr>ss20043801059090090020852f</vt:lpstr>
      <vt:lpstr>ss20043801059090090020852g</vt:lpstr>
      <vt:lpstr>ss20043801059090090020852h</vt:lpstr>
      <vt:lpstr>ss20043801059090090061123a</vt:lpstr>
      <vt:lpstr>ss20043801059090090061123b</vt:lpstr>
      <vt:lpstr>ss20043801059090090061123c</vt:lpstr>
      <vt:lpstr>ss20043801059090090061123d</vt:lpstr>
      <vt:lpstr>ss20043801059090090061123e</vt:lpstr>
      <vt:lpstr>ss20043801059090090061123f</vt:lpstr>
      <vt:lpstr>ss20043801059090090061123g</vt:lpstr>
      <vt:lpstr>ss20043801059090090061123h</vt:lpstr>
      <vt:lpstr>ss20043801059090090061244a</vt:lpstr>
      <vt:lpstr>ss20043801059090090061244b</vt:lpstr>
      <vt:lpstr>ss20043801059090090061244c</vt:lpstr>
      <vt:lpstr>ss20043801059090090061244d</vt:lpstr>
      <vt:lpstr>ss20043801059090090061244e</vt:lpstr>
      <vt:lpstr>ss20043801059090090061244f</vt:lpstr>
      <vt:lpstr>ss20043801059090090061244g</vt:lpstr>
      <vt:lpstr>ss20043801059090090061244h</vt:lpstr>
      <vt:lpstr>ss20043801059090090062123a</vt:lpstr>
      <vt:lpstr>ss20043801059090090062123b</vt:lpstr>
      <vt:lpstr>ss20043801059090090062123c</vt:lpstr>
      <vt:lpstr>ss20043801059090090062123d</vt:lpstr>
      <vt:lpstr>ss20043801059090090062123e</vt:lpstr>
      <vt:lpstr>ss20043801059090090062123f</vt:lpstr>
      <vt:lpstr>ss20043801059090090062123g</vt:lpstr>
      <vt:lpstr>ss20043801059090090062123h</vt:lpstr>
      <vt:lpstr>ss20043801059090090062244a</vt:lpstr>
      <vt:lpstr>ss20043801059090090062244b</vt:lpstr>
      <vt:lpstr>ss20043801059090090062244c</vt:lpstr>
      <vt:lpstr>ss20043801059090090062244d</vt:lpstr>
      <vt:lpstr>ss20043801059090090062244e</vt:lpstr>
      <vt:lpstr>ss20043801059090090062244f</vt:lpstr>
      <vt:lpstr>ss20043801059090090062244g</vt:lpstr>
      <vt:lpstr>ss20043801059090090062244h</vt:lpstr>
      <vt:lpstr>ss20043801059090090071244a</vt:lpstr>
      <vt:lpstr>ss20043801059090090071244b</vt:lpstr>
      <vt:lpstr>ss20043801059090090071244c</vt:lpstr>
      <vt:lpstr>ss20043801059090090071244d</vt:lpstr>
      <vt:lpstr>ss20043801059090090071244e</vt:lpstr>
      <vt:lpstr>ss20043801059090090071244f</vt:lpstr>
      <vt:lpstr>ss20043801059090090071244g</vt:lpstr>
      <vt:lpstr>ss20043801059090090071244h</vt:lpstr>
      <vt:lpstr>ss20043801059090090071247a</vt:lpstr>
      <vt:lpstr>ss20043801059090090071247b</vt:lpstr>
      <vt:lpstr>ss20043801059090090071247c</vt:lpstr>
      <vt:lpstr>ss20043801059090090071247d</vt:lpstr>
      <vt:lpstr>ss20043801059090090071247e</vt:lpstr>
      <vt:lpstr>ss20043801059090090071247f</vt:lpstr>
      <vt:lpstr>ss20043801059090090071247g</vt:lpstr>
      <vt:lpstr>ss20043801059090090071247h</vt:lpstr>
      <vt:lpstr>ss20043801059090093966122a</vt:lpstr>
      <vt:lpstr>ss20043801059090093966122b</vt:lpstr>
      <vt:lpstr>ss20043801059090093966122c</vt:lpstr>
      <vt:lpstr>ss20043801059090093966122d</vt:lpstr>
      <vt:lpstr>ss20043801059090093966122e</vt:lpstr>
      <vt:lpstr>ss20043801059090093966122f</vt:lpstr>
      <vt:lpstr>ss20043801059090093966122g</vt:lpstr>
      <vt:lpstr>ss20043801059090093966122h</vt:lpstr>
      <vt:lpstr>ss20043801059090093966129a</vt:lpstr>
      <vt:lpstr>ss20043801059090093966129b</vt:lpstr>
      <vt:lpstr>ss20043801059090093966129c</vt:lpstr>
      <vt:lpstr>ss20043801059090093966129d</vt:lpstr>
      <vt:lpstr>ss20043801059090093966129e</vt:lpstr>
      <vt:lpstr>ss20043801059090093966129f</vt:lpstr>
      <vt:lpstr>ss20043801059090093966129g</vt:lpstr>
      <vt:lpstr>ss20043801059090093966129h</vt:lpstr>
      <vt:lpstr>ss20043801059090093974122a</vt:lpstr>
      <vt:lpstr>ss20043801059090093974122b</vt:lpstr>
      <vt:lpstr>ss20043801059090093974122c</vt:lpstr>
      <vt:lpstr>ss20043801059090093974122d</vt:lpstr>
      <vt:lpstr>ss20043801059090093974122e</vt:lpstr>
      <vt:lpstr>ss20043801059090093974122f</vt:lpstr>
      <vt:lpstr>ss20043801059090093974122g</vt:lpstr>
      <vt:lpstr>ss20043801059090093974122h</vt:lpstr>
      <vt:lpstr>ss20043801059090093974321a</vt:lpstr>
      <vt:lpstr>ss20043801059090093974321b</vt:lpstr>
      <vt:lpstr>ss20043801059090093974321c</vt:lpstr>
      <vt:lpstr>ss20043801059090093974321d</vt:lpstr>
      <vt:lpstr>ss20043801059090093974321e</vt:lpstr>
      <vt:lpstr>ss20043801059090093974321f</vt:lpstr>
      <vt:lpstr>ss20043801059090093974321g</vt:lpstr>
      <vt:lpstr>ss20043801059090093974321h</vt:lpstr>
      <vt:lpstr>ss20043801059090093987122a</vt:lpstr>
      <vt:lpstr>ss20043801059090093987122b</vt:lpstr>
      <vt:lpstr>ss20043801059090093987122c</vt:lpstr>
      <vt:lpstr>ss20043801059090093987122d</vt:lpstr>
      <vt:lpstr>ss20043801059090093987122e</vt:lpstr>
      <vt:lpstr>ss20043801059090093987122f</vt:lpstr>
      <vt:lpstr>ss20043801059090093987122g</vt:lpstr>
      <vt:lpstr>ss20043801059090093987122h</vt:lpstr>
      <vt:lpstr>ss20043807059050090019244a</vt:lpstr>
      <vt:lpstr>ss20043807059050090019244b</vt:lpstr>
      <vt:lpstr>ss20043807059050090019244c</vt:lpstr>
      <vt:lpstr>ss20043807059050090019244d</vt:lpstr>
      <vt:lpstr>ss20043807059050090019244e</vt:lpstr>
      <vt:lpstr>ss20043807059050090019244f</vt:lpstr>
      <vt:lpstr>ss20043807059050090019244g</vt:lpstr>
      <vt:lpstr>ss20043807059050090019244h</vt:lpstr>
      <vt:lpstr>ss20043807059050090020244a</vt:lpstr>
      <vt:lpstr>ss20043807059050090020244b</vt:lpstr>
      <vt:lpstr>ss20043807059050090020244c</vt:lpstr>
      <vt:lpstr>ss20043807059050090020244d</vt:lpstr>
      <vt:lpstr>ss20043807059050090020244e</vt:lpstr>
      <vt:lpstr>ss20043807059050090020244f</vt:lpstr>
      <vt:lpstr>ss20043807059050090020244g</vt:lpstr>
      <vt:lpstr>ss20043807059050090020244h</vt:lpstr>
      <vt:lpstr>ss20043807059090090020244a</vt:lpstr>
      <vt:lpstr>ss20043807059090090020244b</vt:lpstr>
      <vt:lpstr>ss20043807059090090020244c</vt:lpstr>
      <vt:lpstr>ss20043807059090090020244d</vt:lpstr>
      <vt:lpstr>ss20043807059090090020244e</vt:lpstr>
      <vt:lpstr>ss20043807059090090020244f</vt:lpstr>
      <vt:lpstr>ss20043807059090090020244g</vt:lpstr>
      <vt:lpstr>ss20043807059090090020244h</vt:lpstr>
      <vt:lpstr>ss20043810019090093895321a</vt:lpstr>
      <vt:lpstr>ss20043810019090093895321b</vt:lpstr>
      <vt:lpstr>ss20043810019090093895321c</vt:lpstr>
      <vt:lpstr>ss20043810019090093895321d</vt:lpstr>
      <vt:lpstr>ss20043810019090093895321e</vt:lpstr>
      <vt:lpstr>ss20043810019090093895321f</vt:lpstr>
      <vt:lpstr>ss20043810019090093895321g</vt:lpstr>
      <vt:lpstr>ss20043810019090093895321h</vt:lpstr>
      <vt:lpstr>ss20043810019090093895323a</vt:lpstr>
      <vt:lpstr>ss20043810019090093895323b</vt:lpstr>
      <vt:lpstr>ss20043810019090093895323c</vt:lpstr>
      <vt:lpstr>ss20043810019090093895323d</vt:lpstr>
      <vt:lpstr>ss20043810019090093895323e</vt:lpstr>
      <vt:lpstr>ss20043810019090093895323f</vt:lpstr>
      <vt:lpstr>ss20043810019090093895323g</vt:lpstr>
      <vt:lpstr>ss20043810019090093895323h</vt:lpstr>
      <vt:lpstr>ss200a</vt:lpstr>
      <vt:lpstr>ss200b</vt:lpstr>
      <vt:lpstr>ss200c</vt:lpstr>
      <vt:lpstr>ss200d</vt:lpstr>
      <vt:lpstr>ss200e</vt:lpstr>
      <vt:lpstr>ss200f</vt:lpstr>
      <vt:lpstr>ss200g</vt:lpstr>
      <vt:lpstr>ss200h</vt:lpstr>
      <vt:lpstr>ss450a</vt:lpstr>
      <vt:lpstr>ss450b</vt:lpstr>
      <vt:lpstr>ss450c</vt:lpstr>
      <vt:lpstr>ss450d</vt:lpstr>
      <vt:lpstr>ss450e</vt:lpstr>
      <vt:lpstr>ss450f</vt:lpstr>
      <vt:lpstr>ss450g</vt:lpstr>
      <vt:lpstr>ss450h</vt:lpstr>
      <vt:lpstr>ss500a</vt:lpstr>
      <vt:lpstr>ss500b</vt:lpstr>
      <vt:lpstr>ss500c</vt:lpstr>
      <vt:lpstr>ss500d</vt:lpstr>
      <vt:lpstr>ss500e</vt:lpstr>
      <vt:lpstr>ss500f</vt:lpstr>
      <vt:lpstr>ss520a</vt:lpstr>
      <vt:lpstr>ss520b</vt:lpstr>
      <vt:lpstr>ss520c</vt:lpstr>
      <vt:lpstr>ss520d</vt:lpstr>
      <vt:lpstr>ss520e</vt:lpstr>
      <vt:lpstr>ss520f</vt:lpstr>
      <vt:lpstr>ss620a</vt:lpstr>
      <vt:lpstr>ss620b</vt:lpstr>
      <vt:lpstr>ss620c</vt:lpstr>
      <vt:lpstr>ss620d</vt:lpstr>
      <vt:lpstr>ss620e</vt:lpstr>
      <vt:lpstr>ss620f</vt:lpstr>
      <vt:lpstr>ss700a</vt:lpstr>
      <vt:lpstr>ss700b</vt:lpstr>
      <vt:lpstr>ss700c</vt:lpstr>
      <vt:lpstr>ss700d</vt:lpstr>
      <vt:lpstr>ss700e</vt:lpstr>
      <vt:lpstr>ss700f</vt:lpstr>
      <vt:lpstr>ss710a</vt:lpstr>
      <vt:lpstr>ss710b</vt:lpstr>
      <vt:lpstr>ss710c</vt:lpstr>
      <vt:lpstr>ss710d</vt:lpstr>
      <vt:lpstr>ss710e</vt:lpstr>
      <vt:lpstr>ss710f</vt:lpstr>
      <vt:lpstr>ss720a</vt:lpstr>
      <vt:lpstr>ss720b</vt:lpstr>
      <vt:lpstr>ss720c</vt:lpstr>
      <vt:lpstr>ss720d</vt:lpstr>
      <vt:lpstr>ss720e</vt:lpstr>
      <vt:lpstr>ss720f</vt:lpstr>
      <vt:lpstr>ss800a</vt:lpstr>
      <vt:lpstr>ss800b</vt:lpstr>
      <vt:lpstr>ss800c</vt:lpstr>
      <vt:lpstr>ss800d</vt:lpstr>
      <vt:lpstr>ss800e</vt:lpstr>
      <vt:lpstr>ss800f</vt:lpstr>
      <vt:lpstr>ss810a</vt:lpstr>
      <vt:lpstr>ss810b</vt:lpstr>
      <vt:lpstr>ss810c</vt:lpstr>
      <vt:lpstr>ss810d</vt:lpstr>
      <vt:lpstr>ss810e</vt:lpstr>
      <vt:lpstr>ss810f</vt:lpstr>
      <vt:lpstr>ss811a</vt:lpstr>
      <vt:lpstr>ss811b</vt:lpstr>
      <vt:lpstr>ss811c</vt:lpstr>
      <vt:lpstr>ss811d</vt:lpstr>
      <vt:lpstr>ss811e</vt:lpstr>
      <vt:lpstr>ss811f</vt:lpstr>
      <vt:lpstr>ss812a</vt:lpstr>
      <vt:lpstr>ss812b</vt:lpstr>
      <vt:lpstr>ss812c</vt:lpstr>
      <vt:lpstr>ss812d</vt:lpstr>
      <vt:lpstr>ss812e</vt:lpstr>
      <vt:lpstr>ss812f</vt:lpstr>
      <vt:lpstr>ss820a</vt:lpstr>
      <vt:lpstr>ss820b</vt:lpstr>
      <vt:lpstr>ss820c</vt:lpstr>
      <vt:lpstr>ss820d</vt:lpstr>
      <vt:lpstr>ss820e</vt:lpstr>
      <vt:lpstr>ss820f</vt:lpstr>
      <vt:lpstr>ss821a</vt:lpstr>
      <vt:lpstr>ss821b</vt:lpstr>
      <vt:lpstr>ss821c</vt:lpstr>
      <vt:lpstr>ss821d</vt:lpstr>
      <vt:lpstr>ss821e</vt:lpstr>
      <vt:lpstr>ss821f</vt:lpstr>
      <vt:lpstr>ss822a</vt:lpstr>
      <vt:lpstr>ss822b</vt:lpstr>
      <vt:lpstr>ss822c</vt:lpstr>
      <vt:lpstr>ss822d</vt:lpstr>
      <vt:lpstr>ss822e</vt:lpstr>
      <vt:lpstr>ss822f</vt:lpstr>
      <vt:lpstr>доходы!Заголовки_для_печати</vt:lpstr>
      <vt:lpstr>источники_финанс.!Заголовки_для_печати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SURKOVA</dc:creator>
  <cp:lastModifiedBy>NotebookUSD1</cp:lastModifiedBy>
  <cp:lastPrinted>2012-02-27T08:21:17Z</cp:lastPrinted>
  <dcterms:created xsi:type="dcterms:W3CDTF">2005-04-20T05:57:38Z</dcterms:created>
  <dcterms:modified xsi:type="dcterms:W3CDTF">2026-02-17T08:17:44Z</dcterms:modified>
</cp:coreProperties>
</file>